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25080" yWindow="-120" windowWidth="29040" windowHeight="15840" tabRatio="920" activeTab="4"/>
  </bookViews>
  <sheets>
    <sheet name="lapu saraksts" sheetId="88" r:id="rId1"/>
    <sheet name="paskaidrojuma" sheetId="89" r:id="rId2"/>
    <sheet name="PBK" sheetId="2" r:id="rId3"/>
    <sheet name="KOPS" sheetId="5" r:id="rId4"/>
    <sheet name="NOVIETNE-1" sheetId="76" r:id="rId5"/>
  </sheets>
  <definedNames>
    <definedName name="_xlnm._FilterDatabase" localSheetId="4" hidden="1">'NOVIETNE-1'!#REF!</definedName>
    <definedName name="_xlnm._FilterDatabase" localSheetId="1" hidden="1">paskaidrojuma!#REF!</definedName>
    <definedName name="_xlnm.Print_Area" localSheetId="3">KOPS!$A$1:$J$36</definedName>
    <definedName name="_xlnm.Print_Area" localSheetId="0">'lapu saraksts'!$A$1:$D$46</definedName>
    <definedName name="_xlnm.Print_Area" localSheetId="4">'NOVIETNE-1'!$A$1:$P$138</definedName>
    <definedName name="_xlnm.Print_Area" localSheetId="1">paskaidrojuma!$A$1:$A$41</definedName>
    <definedName name="_xlnm.Print_Area" localSheetId="2">PBK!$A$1:$D$45</definedName>
    <definedName name="_xlnm.Print_Titles" localSheetId="4">'NOVIETNE-1'!$17:$18</definedName>
  </definedNames>
  <calcPr calcId="145621"/>
</workbook>
</file>

<file path=xl/calcChain.xml><?xml version="1.0" encoding="utf-8"?>
<calcChain xmlns="http://schemas.openxmlformats.org/spreadsheetml/2006/main">
  <c r="E47" i="76" l="1"/>
  <c r="E49" i="76" s="1"/>
  <c r="E35" i="76"/>
  <c r="E48" i="76" l="1"/>
  <c r="E38" i="76"/>
  <c r="E36" i="76"/>
  <c r="E50" i="76"/>
  <c r="E41" i="76"/>
  <c r="E42" i="76" s="1"/>
  <c r="E37" i="76" l="1"/>
  <c r="E45" i="76"/>
  <c r="E39" i="76"/>
  <c r="E40" i="76" s="1"/>
  <c r="E43" i="76"/>
  <c r="E46" i="76" l="1"/>
  <c r="E44" i="76"/>
  <c r="E126" i="76" l="1"/>
  <c r="E124" i="76"/>
  <c r="E81" i="76"/>
  <c r="E80" i="76"/>
  <c r="E79" i="76"/>
  <c r="E71" i="76"/>
  <c r="E70" i="76"/>
  <c r="E64" i="76"/>
  <c r="E63" i="76"/>
  <c r="E62" i="76"/>
  <c r="E55" i="76"/>
  <c r="E54" i="76"/>
  <c r="E53" i="76"/>
  <c r="E30" i="76"/>
  <c r="E115" i="76" l="1"/>
  <c r="E108" i="76"/>
  <c r="E33" i="76" l="1"/>
  <c r="E121" i="76"/>
  <c r="E129" i="76"/>
  <c r="E128" i="76"/>
  <c r="E127" i="76"/>
  <c r="E125" i="76"/>
  <c r="E114" i="76"/>
  <c r="E120" i="76"/>
  <c r="E113" i="76"/>
  <c r="E107" i="76"/>
  <c r="E101" i="76"/>
  <c r="E95" i="76"/>
  <c r="E89" i="76"/>
  <c r="E118" i="76"/>
  <c r="E119" i="76"/>
  <c r="E111" i="76"/>
  <c r="E112" i="76"/>
  <c r="E106" i="76"/>
  <c r="E105" i="76"/>
  <c r="E100" i="76"/>
  <c r="E99" i="76"/>
  <c r="E94" i="76"/>
  <c r="E93" i="76"/>
  <c r="E90" i="76"/>
  <c r="E88" i="76"/>
  <c r="E87" i="76"/>
  <c r="E84" i="76"/>
  <c r="E82" i="76"/>
  <c r="E78" i="76"/>
  <c r="E74" i="76"/>
  <c r="E72" i="76"/>
  <c r="E75" i="76"/>
  <c r="E73" i="76"/>
  <c r="E69" i="76"/>
  <c r="E56" i="76"/>
  <c r="E61" i="76"/>
  <c r="E66" i="76"/>
  <c r="E65" i="76"/>
  <c r="E58" i="76"/>
  <c r="E57" i="76"/>
  <c r="E28" i="76"/>
  <c r="E29" i="76" s="1"/>
  <c r="E23" i="76" l="1"/>
  <c r="C22" i="2" l="1"/>
  <c r="C6" i="88" l="1"/>
  <c r="C4" i="88"/>
  <c r="C6" i="76" l="1"/>
  <c r="D6" i="5"/>
  <c r="D21" i="5" s="1"/>
  <c r="C3" i="76" s="1"/>
  <c r="F29" i="5" l="1"/>
  <c r="D31" i="5"/>
  <c r="D29" i="5"/>
  <c r="C40" i="2"/>
  <c r="D37" i="2"/>
  <c r="D42" i="2" s="1"/>
  <c r="C37" i="2"/>
  <c r="D33" i="5" l="1"/>
  <c r="D36" i="5"/>
  <c r="C14" i="2"/>
  <c r="C5" i="88" l="1"/>
  <c r="C9" i="76"/>
  <c r="C7" i="76"/>
  <c r="D8" i="5" l="1"/>
  <c r="D9" i="5"/>
  <c r="D10" i="5"/>
  <c r="D11" i="5"/>
  <c r="F33" i="5"/>
  <c r="D7" i="5" l="1"/>
</calcChain>
</file>

<file path=xl/sharedStrings.xml><?xml version="1.0" encoding="utf-8"?>
<sst xmlns="http://schemas.openxmlformats.org/spreadsheetml/2006/main" count="367" uniqueCount="183">
  <si>
    <t>APSTIPRINU</t>
  </si>
  <si>
    <t>Nr.p.k.</t>
  </si>
  <si>
    <t>Objekta nosaukums</t>
  </si>
  <si>
    <t>Būves nosaukums:</t>
  </si>
  <si>
    <t>Objekta nosaukums:</t>
  </si>
  <si>
    <t>Objekta adrese:</t>
  </si>
  <si>
    <t>Pasūtījuma Nr.:</t>
  </si>
  <si>
    <t>(pasūtītāja paraksts un tā atsifrējums)</t>
  </si>
  <si>
    <t>Z.v.</t>
  </si>
  <si>
    <t>Būves adrese:</t>
  </si>
  <si>
    <t>Nr. P.k.</t>
  </si>
  <si>
    <t>Kopā:</t>
  </si>
  <si>
    <t>Pavisam būvniecības izmaksas:</t>
  </si>
  <si>
    <t>Sastādija:</t>
  </si>
  <si>
    <t>Sertifikāta Nr.:</t>
  </si>
  <si>
    <t>Pārbaudīja:</t>
  </si>
  <si>
    <t>Kopsavilkuma aprēķini pa darbu veidiem vai konstruktīvajiem elementiem</t>
  </si>
  <si>
    <t>(Darba veids vai konstruktīvā elementa nosaukums)</t>
  </si>
  <si>
    <t>Kods, tāmes Nr.</t>
  </si>
  <si>
    <t>Saisinājums</t>
  </si>
  <si>
    <t>Darba veids vai konstruktīvā elementa nosaukums</t>
  </si>
  <si>
    <t>Tai skaitā</t>
  </si>
  <si>
    <t>Darbietilpība (c/h)</t>
  </si>
  <si>
    <t>t.sk.darba aizsardzība</t>
  </si>
  <si>
    <t xml:space="preserve">Peļņa </t>
  </si>
  <si>
    <t>Pavisam kopā</t>
  </si>
  <si>
    <t>Kopējā darbietilpība, c/h</t>
  </si>
  <si>
    <t>Parbaudija: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</si>
  <si>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</si>
  <si>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</si>
  <si>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</si>
  <si>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</si>
  <si>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</si>
  <si>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</si>
  <si>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</si>
  <si>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darbietilpība (c/h)</t>
  </si>
  <si>
    <t>1</t>
  </si>
  <si>
    <t>2</t>
  </si>
  <si>
    <t>LOKĀLĀ TĀME Nr.</t>
  </si>
  <si>
    <t>Pretendents:</t>
  </si>
  <si>
    <t>Tāmes izmaksas:</t>
  </si>
  <si>
    <t>gada</t>
  </si>
  <si>
    <t>Tāme sastādīta:</t>
  </si>
  <si>
    <t>(paraksts un tā atšifrējums, datums)</t>
  </si>
  <si>
    <t>m2</t>
  </si>
  <si>
    <t xml:space="preserve"> BŪVNIECĪBAS KOPTĀME</t>
  </si>
  <si>
    <t>Pasūtītājs:</t>
  </si>
  <si>
    <t>EUR</t>
  </si>
  <si>
    <t>darba samaksas likme (EUR/h)</t>
  </si>
  <si>
    <t>darba alga (EUR)</t>
  </si>
  <si>
    <t>materiāli (EUR)</t>
  </si>
  <si>
    <t>mehānismi (EUR)</t>
  </si>
  <si>
    <t>Kopā (EUR)</t>
  </si>
  <si>
    <t>summa (EUR)</t>
  </si>
  <si>
    <t>Par kopejo summu, EUR</t>
  </si>
  <si>
    <t>Tāmes izmaksas (EUR)</t>
  </si>
  <si>
    <t>Virsizdevumi</t>
  </si>
  <si>
    <t>Objekta izmaksas (EURO)</t>
  </si>
  <si>
    <t xml:space="preserve">PVN 21% </t>
  </si>
  <si>
    <t>(PVN likums, p.142)</t>
  </si>
  <si>
    <t>1--1</t>
  </si>
  <si>
    <t>Būvdarbi</t>
  </si>
  <si>
    <t>būvistrādājumi (EUR)</t>
  </si>
  <si>
    <t>LBN 501-17, 7 pielikums</t>
  </si>
  <si>
    <t>LBN 501-17, 6 pielikums</t>
  </si>
  <si>
    <t>LBN 501-17, 5 pielikums</t>
  </si>
  <si>
    <t>gab</t>
  </si>
  <si>
    <t>Kopā</t>
  </si>
  <si>
    <t>Līgumcena</t>
  </si>
  <si>
    <t>1. BŪVLAUKUMA SAGATAVOŠANA</t>
  </si>
  <si>
    <t>Būvtāfeles izgatavošana un montāža</t>
  </si>
  <si>
    <t>tek.m</t>
  </si>
  <si>
    <t>kompl</t>
  </si>
  <si>
    <t>m3</t>
  </si>
  <si>
    <t>Biotualetes piegāde un montāža</t>
  </si>
  <si>
    <t>kg</t>
  </si>
  <si>
    <t>Palīgmateriāli</t>
  </si>
  <si>
    <t>Sastādīja:</t>
  </si>
  <si>
    <t>JELGAVA</t>
  </si>
  <si>
    <t>PROJEKTA  T (TĀMES) DAĻAS SATURS</t>
  </si>
  <si>
    <t>Lpp.</t>
  </si>
  <si>
    <t>Projekta saturs</t>
  </si>
  <si>
    <t>Paskaidrojuma raksts</t>
  </si>
  <si>
    <t>Tāme</t>
  </si>
  <si>
    <t xml:space="preserve">Darba apjomi. </t>
  </si>
  <si>
    <t>PASKAIDROJUMA RAKSTS</t>
  </si>
  <si>
    <t xml:space="preserve">Tāme sastādīta atbilstoši finanšu piedāvajuma formai, saskaņā ar 27.05.2017. Ministru kabineta </t>
  </si>
  <si>
    <t>Noteikumiem Nr.239 "Noteikumi par Latvijas Būvnormatīvu LBN 501-17 "Būvizmaksu noteikšanas kartība"</t>
  </si>
  <si>
    <t>prasībām. Tāme norāda kopējo cenu, par kādu tiks veikti Tehniskajam projektam atbilstoši būvdarbi.</t>
  </si>
  <si>
    <t>Darbaspēka izmaksas</t>
  </si>
  <si>
    <t>Būvizmaksas ietver:</t>
  </si>
  <si>
    <t>*** pievienotās vertības nodoklis (PVN) - 21%</t>
  </si>
  <si>
    <t xml:space="preserve">Tāme sastadīta pamatojoties uz arhitektes Ivetas LĀČAUNIECES, SIA ''ARHITEKTŪRA UN VIDE'' izstrādāto </t>
  </si>
  <si>
    <t>Pasūtītājs - SIA ''JELGAVAS NEKUSTAMĀ ĪPAŠUMA PĀRVALDE''</t>
  </si>
  <si>
    <t>Būvlaukuma norobežošana ar brīdīnājuma lentām</t>
  </si>
  <si>
    <t>Materiālu izmaksas</t>
  </si>
  <si>
    <t>NOVIETNE</t>
  </si>
  <si>
    <t>Citi  darbi</t>
  </si>
  <si>
    <t>Būvgružu izvešana un utilizācija</t>
  </si>
  <si>
    <t>2. PAMATI</t>
  </si>
  <si>
    <t>PS pamatu izbūve</t>
  </si>
  <si>
    <t>Betons  C20/25</t>
  </si>
  <si>
    <t>Betona piegāde</t>
  </si>
  <si>
    <t>reiss</t>
  </si>
  <si>
    <t>Betona sūknis</t>
  </si>
  <si>
    <t>m/st</t>
  </si>
  <si>
    <t>Metāla kolonnu izgatavošana un montāža</t>
  </si>
  <si>
    <t>Metāla kolonna 100*100*3, L=2193/2230, ZN</t>
  </si>
  <si>
    <t>Metāla plāksne 40*40*3 mm, ZN</t>
  </si>
  <si>
    <t>Vītņstienis d.8, L=400 mm</t>
  </si>
  <si>
    <t>Metāla kolonna 100*100*3, L=2630/2666, ZN</t>
  </si>
  <si>
    <t>Locinox vai ekvivalenta alumīnija pretlika</t>
  </si>
  <si>
    <t>Metināmās vārtu eņģēs, regulejamās M-16</t>
  </si>
  <si>
    <t>Elementa P-1 izgatavošana un montāža, 2050/2317-1000 mm</t>
  </si>
  <si>
    <t>Metāla  kvadrātcaurule 40*40*3, L=6528 mm, ZN</t>
  </si>
  <si>
    <t>Cinkots metāla pīts siets 920-1984/2317 mm, acs izmērs 20*20 mm</t>
  </si>
  <si>
    <t>Palīgmateriāli (skrūves utt.)</t>
  </si>
  <si>
    <t>Elementa P-2 izgatavošana un montāža, 2050/2317-1000 mm</t>
  </si>
  <si>
    <t>Elementa P-3 izgatavošana un montāža, 1350*2050 mm</t>
  </si>
  <si>
    <t>Metāla  kvadrātcaurule 40*40*3, L=6640 mm, ZN</t>
  </si>
  <si>
    <t>Cinkots metāla pīts siets 1270*1970 mm, acs izmērs 20*20 mm</t>
  </si>
  <si>
    <t>Elementa P-4 izgatavošana un montāža, 1200*2487/2705 mm</t>
  </si>
  <si>
    <t>Elementa P-5 izgatavošana un montāža, 1205*2050 mm</t>
  </si>
  <si>
    <t>Metāla  kvadrātcaurule 40*40*3, L=6350 mm, ZN</t>
  </si>
  <si>
    <t>Cinkots metāla pīts siets 1125*1970 mm, acs izmērs 20*20 mm</t>
  </si>
  <si>
    <t>Elementa P-6 izgatavošana un montāža, 1200*387/605 mm</t>
  </si>
  <si>
    <t>Metāla  kvadrātcaurule 40*40*3, L=3252 mm, ZN</t>
  </si>
  <si>
    <t>Cinkots metāla pīts siets 1120*319/596 mm, acs izmērs 20*20 mm</t>
  </si>
  <si>
    <t>Industriāla slēdzene ar alumīnija korpusu  LAKQ U2 vai ekvivalents</t>
  </si>
  <si>
    <t>Jumta konstrukcijas un seguma izbūve</t>
  </si>
  <si>
    <t>Metāla kvadrātcaurule 100*100*3 mm, L=2336 mm, ZN</t>
  </si>
  <si>
    <t>Antiseptizēts kokmateriāls 32*100 mm</t>
  </si>
  <si>
    <t>Jumta kores nosegdetaļa</t>
  </si>
  <si>
    <t>Jumta sānu nosegdetaļa</t>
  </si>
  <si>
    <t>Jumta lāsenīte</t>
  </si>
  <si>
    <t>Jumta segums Ruukki Cassic C vai ekvivalents</t>
  </si>
  <si>
    <t>Seguma atjaunošana kolonnas zonā</t>
  </si>
  <si>
    <t>SIA ''JELGAVAS NEKUSTĀMĀ ĪPAŠUMA PĀRVALDE''</t>
  </si>
  <si>
    <t xml:space="preserve">un akceptēto būvprojektu ''ATKRITUMU KONTEINERU NOVIETNE. MODELIS Nr. 1 DIVIEM KONTEINERIEM'' </t>
  </si>
  <si>
    <t>ATKRITUMU KONTEINERU NOVIENTE - DIVIEM KONTEINERIEM</t>
  </si>
  <si>
    <t>Caurumu izveide diam. 300 mm 1100 mm dziļumā</t>
  </si>
  <si>
    <t>PVC caurule, d=300 mm, L=1000 mm</t>
  </si>
  <si>
    <t>Metāla plāksne 100*215*10 mm, ZN</t>
  </si>
  <si>
    <t>Metāla plāksne 200*200*10 mm, ZN</t>
  </si>
  <si>
    <t>3. BRUĢAKMENS SEGUMS</t>
  </si>
  <si>
    <t>Esošā seguma demontāža</t>
  </si>
  <si>
    <t>Esošo slāņu izrakšana 1050mm</t>
  </si>
  <si>
    <t>Izrakto slāņu izvešana un utilizācija</t>
  </si>
  <si>
    <t>Esošā grunts pamatnes blietēšana</t>
  </si>
  <si>
    <t>Smilts ar piegādi</t>
  </si>
  <si>
    <t>Šķembu pamatnes izveide ar blietēšanu, 220 mm</t>
  </si>
  <si>
    <t>Šķembas ar piegādi, 0/45</t>
  </si>
  <si>
    <t>Sīkšķembu pamatnes izveide ar blietēšanu, 50 mm</t>
  </si>
  <si>
    <t>Šķembas ar piegādi, 2/8</t>
  </si>
  <si>
    <t>Smilts pamatnes izveide ar blietēšanu, 800mm</t>
  </si>
  <si>
    <t>Betona bruģa ieklāšana, 60 mm</t>
  </si>
  <si>
    <t>Betona bruģis pelēks, 60 mm</t>
  </si>
  <si>
    <t>Ietves betona apmale, 1000*200*80 mm</t>
  </si>
  <si>
    <t>Betons C16/20</t>
  </si>
  <si>
    <t>Šķēmbas, 150 mm</t>
  </si>
  <si>
    <t>Ietves apmales piegāde un montāža</t>
  </si>
  <si>
    <t>4.  KOLONNA MK-1</t>
  </si>
  <si>
    <t>5.  KOLONNA MK-2</t>
  </si>
  <si>
    <t>6.  KOLONNA MK-3</t>
  </si>
  <si>
    <t>7.  KOLONNA MK-4</t>
  </si>
  <si>
    <t>8. ELEMENTS P-1</t>
  </si>
  <si>
    <t>9. ELEMENTS P-2</t>
  </si>
  <si>
    <t>10. ELEMENTS P-3</t>
  </si>
  <si>
    <t>11. ELEMENTS P-4</t>
  </si>
  <si>
    <t>12. ELEMENTS P-5</t>
  </si>
  <si>
    <t>13. ELEMENTS P-6</t>
  </si>
  <si>
    <t>14. JUMTS</t>
  </si>
  <si>
    <t xml:space="preserve">Strādnieka vidēja stundu likme pieņemta pamatojoties uz situāciju darba tīrgū 2021.gadā </t>
  </si>
  <si>
    <t xml:space="preserve"> Laika normas pieņemtas pēc BIK kataloga un pēc apakšuzņēmēju firmu finanšu piedāvajumiem</t>
  </si>
  <si>
    <t xml:space="preserve">Materiāli izcenoti 2021.gada cenās </t>
  </si>
  <si>
    <t>*** virsizdevumi (t.sk. Darba aizsardzība) - % no tiešām izmaksām;</t>
  </si>
  <si>
    <t>*** peļņa - % no tiešām izmaksām;</t>
  </si>
  <si>
    <t>*** sociālais nodoklis;</t>
  </si>
  <si>
    <t>*** transporta izdevumi - % no materiālu izmaksām;</t>
  </si>
  <si>
    <t>2021.g</t>
  </si>
  <si>
    <t>Tāme sastādīta 2021. gada</t>
  </si>
  <si>
    <t>Tāme sastādīta 2021. gada tirgus cenās, pamatojoties uz AR daļas rasējumiem</t>
  </si>
  <si>
    <t xml:space="preserve">Tiešas izmaksas kopā, t.sk. Darba dēvēja socialais nodoklis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</si>
</sst>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00"/>
  </numFmts>
  <fonts count="41">
    <font>
      <sz val="10"/>
      <name val="Arial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0"/>
      <name val="Helv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10"/>
      <name val="Times New Roman"/>
      <family val="1"/>
      <charset val="204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8"/>
      <name val="LVHelvetica"/>
      <charset val="204"/>
    </font>
    <font>
      <sz val="10"/>
      <color rgb="FF000000"/>
      <name val="Arial"/>
      <family val="2"/>
      <charset val="186"/>
    </font>
    <font>
      <sz val="10"/>
      <color rgb="FF000000"/>
      <name val="Helv"/>
      <charset val="186"/>
    </font>
    <font>
      <b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name val="Arial"/>
      <family val="2"/>
      <charset val="204"/>
    </font>
    <font>
      <sz val="10"/>
      <color rgb="FFFF0000"/>
      <name val="Times New Roman"/>
      <family val="1"/>
      <charset val="186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8"/>
      <color indexed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8"/>
      <name val="Arial"/>
      <family val="2"/>
    </font>
    <font>
      <b/>
      <u/>
      <sz val="10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/>
    <xf numFmtId="0" fontId="15" fillId="0" borderId="0"/>
    <xf numFmtId="0" fontId="22" fillId="0" borderId="0" applyNumberFormat="0" applyBorder="0" applyProtection="0"/>
    <xf numFmtId="0" fontId="1" fillId="0" borderId="0"/>
    <xf numFmtId="0" fontId="4" fillId="0" borderId="1" applyNumberFormat="0" applyFill="0" applyAlignment="0" applyProtection="0"/>
    <xf numFmtId="0" fontId="23" fillId="0" borderId="0" applyNumberFormat="0" applyBorder="0" applyProtection="0"/>
    <xf numFmtId="0" fontId="1" fillId="0" borderId="0"/>
    <xf numFmtId="0" fontId="21" fillId="0" borderId="0">
      <alignment horizontal="left"/>
    </xf>
    <xf numFmtId="0" fontId="15" fillId="0" borderId="0"/>
    <xf numFmtId="0" fontId="15" fillId="0" borderId="0"/>
    <xf numFmtId="0" fontId="15" fillId="0" borderId="0"/>
    <xf numFmtId="0" fontId="15" fillId="20" borderId="0">
      <alignment vertical="center" wrapText="1"/>
    </xf>
    <xf numFmtId="0" fontId="1" fillId="0" borderId="0"/>
    <xf numFmtId="0" fontId="28" fillId="0" borderId="0"/>
    <xf numFmtId="0" fontId="1" fillId="0" borderId="0"/>
    <xf numFmtId="0" fontId="26" fillId="0" borderId="0"/>
    <xf numFmtId="0" fontId="39" fillId="0" borderId="0"/>
  </cellStyleXfs>
  <cellXfs count="320">
    <xf numFmtId="0" fontId="0" fillId="0" borderId="0" xfId="0"/>
    <xf numFmtId="49" fontId="17" fillId="0" borderId="11" xfId="29" applyNumberFormat="1" applyFont="1" applyFill="1" applyBorder="1" applyAlignment="1">
      <alignment horizontal="center" vertical="center"/>
    </xf>
    <xf numFmtId="49" fontId="17" fillId="0" borderId="12" xfId="29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 applyProtection="1">
      <alignment horizontal="center" vertical="center" wrapText="1"/>
    </xf>
    <xf numFmtId="4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20" fillId="0" borderId="0" xfId="29" applyFont="1" applyFill="1" applyAlignment="1">
      <alignment vertical="center"/>
    </xf>
    <xf numFmtId="0" fontId="20" fillId="0" borderId="15" xfId="35" applyFont="1" applyFill="1" applyBorder="1" applyAlignment="1">
      <alignment horizontal="center" vertical="center" textRotation="90" wrapText="1"/>
    </xf>
    <xf numFmtId="0" fontId="20" fillId="0" borderId="16" xfId="35" applyFont="1" applyFill="1" applyBorder="1" applyAlignment="1">
      <alignment horizontal="center" vertical="center" textRotation="90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4" fontId="8" fillId="0" borderId="20" xfId="0" applyNumberFormat="1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4" fontId="17" fillId="0" borderId="22" xfId="29" applyNumberFormat="1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 wrapText="1"/>
    </xf>
    <xf numFmtId="4" fontId="8" fillId="0" borderId="27" xfId="0" applyNumberFormat="1" applyFont="1" applyFill="1" applyBorder="1" applyAlignment="1" applyProtection="1">
      <alignment horizontal="center" vertical="center" wrapText="1"/>
    </xf>
    <xf numFmtId="4" fontId="8" fillId="0" borderId="35" xfId="0" applyNumberFormat="1" applyFont="1" applyFill="1" applyBorder="1" applyAlignment="1" applyProtection="1">
      <alignment horizontal="center" vertical="center" wrapText="1"/>
    </xf>
    <xf numFmtId="4" fontId="8" fillId="0" borderId="40" xfId="29" applyNumberFormat="1" applyFont="1" applyFill="1" applyBorder="1" applyAlignment="1">
      <alignment horizontal="center" vertical="center"/>
    </xf>
    <xf numFmtId="4" fontId="8" fillId="0" borderId="42" xfId="0" applyNumberFormat="1" applyFont="1" applyFill="1" applyBorder="1" applyAlignment="1" applyProtection="1">
      <alignment horizontal="center" vertical="center" wrapText="1"/>
    </xf>
    <xf numFmtId="4" fontId="8" fillId="0" borderId="44" xfId="0" applyNumberFormat="1" applyFont="1" applyFill="1" applyBorder="1" applyAlignment="1" applyProtection="1">
      <alignment horizontal="center" vertical="center" wrapText="1"/>
    </xf>
    <xf numFmtId="4" fontId="8" fillId="0" borderId="45" xfId="0" applyNumberFormat="1" applyFont="1" applyFill="1" applyBorder="1" applyAlignment="1" applyProtection="1">
      <alignment horizontal="center" vertical="center" wrapText="1"/>
    </xf>
    <xf numFmtId="4" fontId="20" fillId="0" borderId="12" xfId="0" applyNumberFormat="1" applyFont="1" applyFill="1" applyBorder="1" applyAlignment="1" applyProtection="1">
      <alignment horizontal="center" vertical="center"/>
    </xf>
    <xf numFmtId="0" fontId="20" fillId="0" borderId="0" xfId="35" applyFont="1" applyFill="1" applyBorder="1" applyAlignment="1">
      <alignment vertical="center"/>
    </xf>
    <xf numFmtId="0" fontId="20" fillId="0" borderId="0" xfId="35" applyFont="1" applyFill="1" applyBorder="1" applyAlignment="1">
      <alignment vertical="center" wrapText="1"/>
    </xf>
    <xf numFmtId="49" fontId="24" fillId="0" borderId="0" xfId="35" applyNumberFormat="1" applyFont="1" applyFill="1" applyBorder="1" applyAlignment="1">
      <alignment horizontal="center" vertical="center"/>
    </xf>
    <xf numFmtId="0" fontId="24" fillId="0" borderId="0" xfId="35" applyFont="1" applyFill="1" applyBorder="1" applyAlignment="1">
      <alignment horizontal="center" vertical="center"/>
    </xf>
    <xf numFmtId="0" fontId="20" fillId="0" borderId="0" xfId="35" applyFont="1" applyFill="1" applyAlignment="1">
      <alignment vertical="center"/>
    </xf>
    <xf numFmtId="0" fontId="24" fillId="0" borderId="0" xfId="35" applyFont="1" applyFill="1" applyAlignment="1">
      <alignment horizontal="center" vertical="center"/>
    </xf>
    <xf numFmtId="0" fontId="20" fillId="0" borderId="12" xfId="35" applyFont="1" applyFill="1" applyBorder="1" applyAlignment="1">
      <alignment vertical="center"/>
    </xf>
    <xf numFmtId="0" fontId="20" fillId="0" borderId="2" xfId="35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/>
    </xf>
    <xf numFmtId="0" fontId="20" fillId="0" borderId="12" xfId="35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35" applyFont="1" applyFill="1" applyBorder="1" applyAlignment="1">
      <alignment vertical="center" wrapText="1"/>
    </xf>
    <xf numFmtId="4" fontId="8" fillId="0" borderId="1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4" fontId="8" fillId="0" borderId="21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4" fontId="8" fillId="0" borderId="1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8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8" fillId="0" borderId="1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9" fillId="0" borderId="34" xfId="0" applyFont="1" applyFill="1" applyBorder="1" applyAlignment="1">
      <alignment horizontal="right" vertical="center"/>
    </xf>
    <xf numFmtId="4" fontId="6" fillId="0" borderId="15" xfId="0" applyNumberFormat="1" applyFont="1" applyFill="1" applyBorder="1" applyAlignment="1" applyProtection="1">
      <alignment horizontal="center" vertical="center"/>
    </xf>
    <xf numFmtId="4" fontId="6" fillId="0" borderId="41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Alignment="1">
      <alignment vertical="center"/>
    </xf>
    <xf numFmtId="9" fontId="12" fillId="0" borderId="23" xfId="0" applyNumberFormat="1" applyFont="1" applyFill="1" applyBorder="1" applyAlignment="1">
      <alignment horizontal="center" vertical="center"/>
    </xf>
    <xf numFmtId="4" fontId="8" fillId="0" borderId="44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4" fontId="8" fillId="0" borderId="45" xfId="0" applyNumberFormat="1" applyFont="1" applyFill="1" applyBorder="1" applyAlignment="1">
      <alignment horizontal="center" vertical="center"/>
    </xf>
    <xf numFmtId="9" fontId="12" fillId="0" borderId="22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0" fontId="20" fillId="0" borderId="0" xfId="35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4" fillId="0" borderId="0" xfId="35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24" fillId="0" borderId="0" xfId="35" applyFont="1" applyFill="1" applyAlignment="1">
      <alignment horizontal="left" vertical="center"/>
    </xf>
    <xf numFmtId="0" fontId="20" fillId="0" borderId="12" xfId="35" applyFont="1" applyFill="1" applyBorder="1" applyAlignment="1">
      <alignment horizontal="center" vertical="center"/>
    </xf>
    <xf numFmtId="0" fontId="20" fillId="0" borderId="49" xfId="35" applyFont="1" applyFill="1" applyBorder="1" applyAlignment="1">
      <alignment horizontal="center" vertical="center"/>
    </xf>
    <xf numFmtId="0" fontId="20" fillId="0" borderId="50" xfId="35" applyFont="1" applyFill="1" applyBorder="1" applyAlignment="1">
      <alignment horizontal="center" vertical="center"/>
    </xf>
    <xf numFmtId="4" fontId="20" fillId="0" borderId="50" xfId="35" applyNumberFormat="1" applyFont="1" applyFill="1" applyBorder="1" applyAlignment="1" applyProtection="1">
      <alignment horizontal="center" vertical="center"/>
    </xf>
    <xf numFmtId="4" fontId="20" fillId="0" borderId="54" xfId="35" applyNumberFormat="1" applyFont="1" applyFill="1" applyBorder="1" applyAlignment="1" applyProtection="1">
      <alignment horizontal="center" vertical="center"/>
    </xf>
    <xf numFmtId="0" fontId="29" fillId="0" borderId="0" xfId="0" applyFont="1"/>
    <xf numFmtId="0" fontId="8" fillId="0" borderId="0" xfId="0" applyFont="1" applyFill="1"/>
    <xf numFmtId="0" fontId="6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0" fontId="8" fillId="0" borderId="11" xfId="36" applyFont="1" applyFill="1" applyBorder="1" applyAlignment="1">
      <alignment horizontal="center" vertical="center"/>
    </xf>
    <xf numFmtId="0" fontId="8" fillId="0" borderId="12" xfId="36" applyFont="1" applyFill="1" applyBorder="1" applyAlignment="1">
      <alignment horizontal="center" vertical="center"/>
    </xf>
    <xf numFmtId="0" fontId="8" fillId="0" borderId="12" xfId="32" applyFont="1" applyFill="1" applyBorder="1" applyAlignment="1">
      <alignment horizontal="left" vertical="center" wrapText="1"/>
    </xf>
    <xf numFmtId="0" fontId="8" fillId="0" borderId="12" xfId="32" applyFont="1" applyFill="1" applyBorder="1" applyAlignment="1">
      <alignment horizontal="center" vertical="center" wrapText="1"/>
    </xf>
    <xf numFmtId="4" fontId="8" fillId="0" borderId="12" xfId="36" applyNumberFormat="1" applyFont="1" applyFill="1" applyBorder="1" applyAlignment="1" applyProtection="1">
      <alignment horizontal="center" vertical="center"/>
    </xf>
    <xf numFmtId="4" fontId="8" fillId="0" borderId="12" xfId="0" applyNumberFormat="1" applyFont="1" applyFill="1" applyBorder="1" applyAlignment="1" applyProtection="1">
      <alignment horizontal="center" vertical="center"/>
    </xf>
    <xf numFmtId="4" fontId="8" fillId="0" borderId="14" xfId="36" applyNumberFormat="1" applyFont="1" applyFill="1" applyBorder="1" applyAlignment="1" applyProtection="1">
      <alignment horizontal="center" vertical="center"/>
    </xf>
    <xf numFmtId="0" fontId="8" fillId="0" borderId="0" xfId="36" applyFont="1" applyFill="1" applyAlignment="1">
      <alignment vertical="center"/>
    </xf>
    <xf numFmtId="0" fontId="8" fillId="0" borderId="12" xfId="40" applyFont="1" applyFill="1" applyBorder="1" applyAlignment="1">
      <alignment horizontal="center" vertical="center" wrapText="1"/>
    </xf>
    <xf numFmtId="4" fontId="8" fillId="0" borderId="12" xfId="40" applyNumberFormat="1" applyFont="1" applyFill="1" applyBorder="1" applyAlignment="1" applyProtection="1">
      <alignment horizontal="center" vertical="center"/>
    </xf>
    <xf numFmtId="0" fontId="8" fillId="0" borderId="0" xfId="40" applyFont="1" applyFill="1" applyAlignment="1">
      <alignment vertical="center"/>
    </xf>
    <xf numFmtId="0" fontId="8" fillId="0" borderId="12" xfId="4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0" fillId="0" borderId="12" xfId="35" applyFont="1" applyFill="1" applyBorder="1" applyAlignment="1">
      <alignment vertical="center"/>
    </xf>
    <xf numFmtId="0" fontId="31" fillId="0" borderId="12" xfId="35" applyFont="1" applyFill="1" applyBorder="1" applyAlignment="1">
      <alignment horizontal="center" vertical="center" wrapText="1"/>
    </xf>
    <xf numFmtId="0" fontId="30" fillId="0" borderId="12" xfId="35" applyFont="1" applyFill="1" applyBorder="1" applyAlignment="1">
      <alignment horizontal="center" vertical="center" wrapText="1"/>
    </xf>
    <xf numFmtId="4" fontId="20" fillId="0" borderId="12" xfId="35" applyNumberFormat="1" applyFont="1" applyFill="1" applyBorder="1" applyAlignment="1" applyProtection="1">
      <alignment horizontal="center" vertical="center"/>
    </xf>
    <xf numFmtId="0" fontId="30" fillId="0" borderId="11" xfId="35" applyFont="1" applyFill="1" applyBorder="1" applyAlignment="1">
      <alignment horizontal="center" vertical="center"/>
    </xf>
    <xf numFmtId="0" fontId="20" fillId="0" borderId="18" xfId="35" applyFont="1" applyFill="1" applyBorder="1" applyAlignment="1">
      <alignment horizontal="center" vertical="center"/>
    </xf>
    <xf numFmtId="0" fontId="20" fillId="0" borderId="19" xfId="35" applyFont="1" applyFill="1" applyBorder="1" applyAlignment="1">
      <alignment horizontal="center" vertical="center"/>
    </xf>
    <xf numFmtId="0" fontId="20" fillId="0" borderId="19" xfId="35" applyFont="1" applyFill="1" applyBorder="1" applyAlignment="1">
      <alignment horizontal="left" vertical="center" wrapText="1"/>
    </xf>
    <xf numFmtId="0" fontId="20" fillId="0" borderId="19" xfId="35" applyFont="1" applyFill="1" applyBorder="1" applyAlignment="1">
      <alignment horizontal="center" vertical="center" wrapText="1"/>
    </xf>
    <xf numFmtId="43" fontId="20" fillId="0" borderId="19" xfId="35" applyNumberFormat="1" applyFont="1" applyFill="1" applyBorder="1" applyAlignment="1" applyProtection="1">
      <alignment horizontal="center" vertical="center"/>
    </xf>
    <xf numFmtId="4" fontId="25" fillId="0" borderId="19" xfId="35" applyNumberFormat="1" applyFont="1" applyFill="1" applyBorder="1" applyAlignment="1" applyProtection="1">
      <alignment horizontal="center" vertical="center"/>
    </xf>
    <xf numFmtId="4" fontId="27" fillId="0" borderId="13" xfId="35" applyNumberFormat="1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4" fontId="20" fillId="0" borderId="12" xfId="36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>
      <alignment vertical="center"/>
    </xf>
    <xf numFmtId="4" fontId="20" fillId="0" borderId="40" xfId="35" applyNumberFormat="1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2" fontId="25" fillId="0" borderId="14" xfId="0" applyNumberFormat="1" applyFont="1" applyFill="1" applyBorder="1" applyAlignment="1">
      <alignment horizontal="center" vertical="center"/>
    </xf>
    <xf numFmtId="0" fontId="20" fillId="0" borderId="47" xfId="35" applyFont="1" applyFill="1" applyBorder="1" applyAlignment="1">
      <alignment horizontal="center" vertical="center" textRotation="90" wrapText="1"/>
    </xf>
    <xf numFmtId="4" fontId="8" fillId="0" borderId="40" xfId="36" applyNumberFormat="1" applyFont="1" applyFill="1" applyBorder="1" applyAlignment="1" applyProtection="1">
      <alignment horizontal="center" vertical="center"/>
    </xf>
    <xf numFmtId="4" fontId="8" fillId="0" borderId="40" xfId="0" applyNumberFormat="1" applyFont="1" applyFill="1" applyBorder="1" applyAlignment="1" applyProtection="1">
      <alignment horizontal="center" vertical="center"/>
    </xf>
    <xf numFmtId="43" fontId="20" fillId="0" borderId="55" xfId="35" applyNumberFormat="1" applyFont="1" applyFill="1" applyBorder="1" applyAlignment="1" applyProtection="1">
      <alignment horizontal="center" vertical="center"/>
    </xf>
    <xf numFmtId="2" fontId="12" fillId="0" borderId="14" xfId="32" applyNumberFormat="1" applyFont="1" applyFill="1" applyBorder="1" applyAlignment="1">
      <alignment horizontal="center" vertical="center"/>
    </xf>
    <xf numFmtId="2" fontId="12" fillId="0" borderId="14" xfId="40" applyNumberFormat="1" applyFont="1" applyFill="1" applyBorder="1" applyAlignment="1">
      <alignment horizontal="center" vertical="center"/>
    </xf>
    <xf numFmtId="2" fontId="32" fillId="0" borderId="14" xfId="35" applyNumberFormat="1" applyFont="1" applyFill="1" applyBorder="1" applyAlignment="1">
      <alignment horizontal="center" vertical="center"/>
    </xf>
    <xf numFmtId="2" fontId="12" fillId="0" borderId="14" xfId="0" applyNumberFormat="1" applyFont="1" applyFill="1" applyBorder="1" applyAlignment="1">
      <alignment horizontal="center" vertical="center"/>
    </xf>
    <xf numFmtId="2" fontId="24" fillId="0" borderId="13" xfId="35" applyNumberFormat="1" applyFont="1" applyFill="1" applyBorder="1" applyAlignment="1">
      <alignment horizontal="center" vertical="center"/>
    </xf>
    <xf numFmtId="0" fontId="28" fillId="0" borderId="0" xfId="39" applyFill="1" applyBorder="1" applyAlignment="1">
      <alignment vertical="center"/>
    </xf>
    <xf numFmtId="0" fontId="8" fillId="0" borderId="0" xfId="39" applyFont="1" applyFill="1" applyBorder="1" applyAlignment="1">
      <alignment vertical="center" wrapText="1"/>
    </xf>
    <xf numFmtId="0" fontId="8" fillId="0" borderId="0" xfId="39" applyFont="1" applyFill="1" applyBorder="1" applyAlignment="1">
      <alignment vertical="center"/>
    </xf>
    <xf numFmtId="0" fontId="8" fillId="0" borderId="0" xfId="39" applyFont="1" applyFill="1" applyAlignment="1">
      <alignment vertical="center"/>
    </xf>
    <xf numFmtId="0" fontId="13" fillId="0" borderId="0" xfId="39" applyFont="1" applyFill="1" applyBorder="1" applyAlignment="1">
      <alignment vertical="center"/>
    </xf>
    <xf numFmtId="0" fontId="34" fillId="0" borderId="0" xfId="39" applyFont="1" applyFill="1" applyBorder="1" applyAlignment="1">
      <alignment horizontal="right" vertical="center" wrapText="1"/>
    </xf>
    <xf numFmtId="0" fontId="7" fillId="0" borderId="0" xfId="39" applyFont="1" applyFill="1" applyBorder="1" applyAlignment="1">
      <alignment vertical="center"/>
    </xf>
    <xf numFmtId="0" fontId="7" fillId="0" borderId="0" xfId="39" applyFont="1" applyFill="1" applyBorder="1" applyAlignment="1">
      <alignment vertical="center" wrapText="1"/>
    </xf>
    <xf numFmtId="0" fontId="19" fillId="0" borderId="0" xfId="39" applyFont="1" applyFill="1" applyBorder="1" applyAlignment="1">
      <alignment horizontal="left" vertical="center" wrapText="1"/>
    </xf>
    <xf numFmtId="0" fontId="7" fillId="0" borderId="0" xfId="39" applyFont="1" applyFill="1" applyAlignment="1">
      <alignment vertical="center"/>
    </xf>
    <xf numFmtId="0" fontId="7" fillId="0" borderId="0" xfId="39" applyFont="1" applyFill="1" applyBorder="1" applyAlignment="1">
      <alignment horizontal="center" vertical="center"/>
    </xf>
    <xf numFmtId="0" fontId="10" fillId="0" borderId="0" xfId="39" applyFont="1" applyFill="1" applyBorder="1" applyAlignment="1">
      <alignment horizontal="center" vertical="center" wrapText="1"/>
    </xf>
    <xf numFmtId="0" fontId="7" fillId="0" borderId="0" xfId="39" applyFont="1" applyFill="1" applyBorder="1" applyAlignment="1">
      <alignment horizontal="center" vertical="center" wrapText="1"/>
    </xf>
    <xf numFmtId="0" fontId="36" fillId="0" borderId="0" xfId="39" applyFont="1" applyFill="1" applyBorder="1" applyAlignment="1">
      <alignment vertical="center" wrapText="1"/>
    </xf>
    <xf numFmtId="4" fontId="6" fillId="0" borderId="0" xfId="39" applyNumberFormat="1" applyFont="1" applyFill="1" applyBorder="1" applyAlignment="1">
      <alignment horizontal="center" vertical="center"/>
    </xf>
    <xf numFmtId="0" fontId="6" fillId="0" borderId="0" xfId="39" applyFont="1" applyFill="1" applyBorder="1" applyAlignment="1">
      <alignment vertical="center"/>
    </xf>
    <xf numFmtId="0" fontId="28" fillId="0" borderId="0" xfId="39" applyFill="1" applyAlignment="1">
      <alignment vertical="center"/>
    </xf>
    <xf numFmtId="14" fontId="28" fillId="0" borderId="0" xfId="39" applyNumberFormat="1" applyFill="1" applyBorder="1" applyAlignment="1">
      <alignment vertical="center"/>
    </xf>
    <xf numFmtId="0" fontId="8" fillId="0" borderId="0" xfId="41" applyFont="1" applyFill="1" applyBorder="1"/>
    <xf numFmtId="0" fontId="13" fillId="0" borderId="0" xfId="41" applyFont="1" applyFill="1" applyBorder="1"/>
    <xf numFmtId="0" fontId="8" fillId="0" borderId="0" xfId="41" applyFont="1" applyFill="1" applyBorder="1" applyAlignment="1">
      <alignment wrapText="1"/>
    </xf>
    <xf numFmtId="0" fontId="35" fillId="0" borderId="0" xfId="41" applyFont="1" applyFill="1" applyBorder="1" applyAlignment="1">
      <alignment horizontal="center"/>
    </xf>
    <xf numFmtId="0" fontId="16" fillId="0" borderId="0" xfId="41" applyFont="1" applyFill="1" applyBorder="1"/>
    <xf numFmtId="0" fontId="38" fillId="0" borderId="0" xfId="41" applyFont="1" applyFill="1" applyBorder="1"/>
    <xf numFmtId="0" fontId="8" fillId="0" borderId="0" xfId="39" applyFont="1" applyFill="1" applyAlignment="1">
      <alignment horizontal="left"/>
    </xf>
    <xf numFmtId="0" fontId="8" fillId="0" borderId="0" xfId="39" applyFont="1" applyFill="1"/>
    <xf numFmtId="0" fontId="8" fillId="0" borderId="0" xfId="41" applyFont="1" applyFill="1"/>
    <xf numFmtId="0" fontId="13" fillId="0" borderId="12" xfId="41" applyFont="1" applyFill="1" applyBorder="1"/>
    <xf numFmtId="0" fontId="8" fillId="0" borderId="12" xfId="41" applyFont="1" applyFill="1" applyBorder="1" applyAlignment="1">
      <alignment wrapText="1"/>
    </xf>
    <xf numFmtId="4" fontId="8" fillId="0" borderId="0" xfId="0" applyNumberFormat="1" applyFont="1" applyFill="1" applyBorder="1" applyAlignment="1">
      <alignment vertical="center"/>
    </xf>
    <xf numFmtId="0" fontId="8" fillId="0" borderId="12" xfId="29" applyFont="1" applyFill="1" applyBorder="1" applyAlignment="1">
      <alignment vertical="center" wrapText="1"/>
    </xf>
    <xf numFmtId="0" fontId="28" fillId="0" borderId="0" xfId="39" applyFill="1" applyBorder="1" applyAlignment="1">
      <alignment horizontal="center" vertical="center"/>
    </xf>
    <xf numFmtId="0" fontId="31" fillId="0" borderId="4" xfId="35" applyFont="1" applyFill="1" applyBorder="1" applyAlignment="1">
      <alignment horizontal="center" vertical="center" wrapText="1"/>
    </xf>
    <xf numFmtId="4" fontId="20" fillId="0" borderId="27" xfId="35" applyNumberFormat="1" applyFont="1" applyFill="1" applyBorder="1" applyAlignment="1" applyProtection="1">
      <alignment horizontal="center" vertical="center"/>
    </xf>
    <xf numFmtId="4" fontId="20" fillId="0" borderId="4" xfId="35" applyNumberFormat="1" applyFont="1" applyFill="1" applyBorder="1" applyAlignment="1" applyProtection="1">
      <alignment horizontal="center" vertical="center"/>
    </xf>
    <xf numFmtId="49" fontId="20" fillId="0" borderId="31" xfId="29" applyNumberFormat="1" applyFont="1" applyFill="1" applyBorder="1" applyAlignment="1">
      <alignment horizontal="center" vertical="center"/>
    </xf>
    <xf numFmtId="49" fontId="20" fillId="0" borderId="28" xfId="29" applyNumberFormat="1" applyFont="1" applyFill="1" applyBorder="1" applyAlignment="1">
      <alignment horizontal="center" vertical="center"/>
    </xf>
    <xf numFmtId="0" fontId="20" fillId="0" borderId="28" xfId="29" applyFont="1" applyFill="1" applyBorder="1" applyAlignment="1">
      <alignment horizontal="center" vertical="center"/>
    </xf>
    <xf numFmtId="0" fontId="20" fillId="0" borderId="28" xfId="29" applyFont="1" applyFill="1" applyBorder="1" applyAlignment="1">
      <alignment horizontal="center" vertical="center" wrapText="1"/>
    </xf>
    <xf numFmtId="0" fontId="20" fillId="0" borderId="56" xfId="29" applyFont="1" applyFill="1" applyBorder="1" applyAlignment="1">
      <alignment horizontal="center" vertical="center"/>
    </xf>
    <xf numFmtId="0" fontId="20" fillId="0" borderId="57" xfId="29" applyFont="1" applyFill="1" applyBorder="1" applyAlignment="1">
      <alignment horizontal="center" vertical="center" wrapText="1"/>
    </xf>
    <xf numFmtId="0" fontId="20" fillId="0" borderId="56" xfId="29" applyFont="1" applyFill="1" applyBorder="1" applyAlignment="1">
      <alignment horizontal="center" vertical="center" wrapText="1"/>
    </xf>
    <xf numFmtId="0" fontId="30" fillId="0" borderId="3" xfId="35" applyFont="1" applyFill="1" applyBorder="1" applyAlignment="1">
      <alignment horizontal="center" vertical="center"/>
    </xf>
    <xf numFmtId="0" fontId="30" fillId="0" borderId="4" xfId="35" applyFont="1" applyFill="1" applyBorder="1" applyAlignment="1">
      <alignment vertical="center"/>
    </xf>
    <xf numFmtId="0" fontId="30" fillId="0" borderId="4" xfId="35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 applyProtection="1">
      <alignment horizontal="center" vertical="center"/>
    </xf>
    <xf numFmtId="4" fontId="20" fillId="0" borderId="5" xfId="35" applyNumberFormat="1" applyFont="1" applyFill="1" applyBorder="1" applyAlignment="1" applyProtection="1">
      <alignment horizontal="center" vertical="center"/>
    </xf>
    <xf numFmtId="2" fontId="32" fillId="0" borderId="5" xfId="35" applyNumberFormat="1" applyFont="1" applyFill="1" applyBorder="1" applyAlignment="1">
      <alignment horizontal="center" vertical="center"/>
    </xf>
    <xf numFmtId="0" fontId="20" fillId="0" borderId="0" xfId="35" applyFont="1" applyFill="1" applyBorder="1" applyAlignment="1">
      <alignment horizontal="center" vertical="center"/>
    </xf>
    <xf numFmtId="0" fontId="24" fillId="0" borderId="0" xfId="35" applyFont="1" applyFill="1" applyBorder="1" applyAlignment="1">
      <alignment horizontal="left" vertical="center"/>
    </xf>
    <xf numFmtId="0" fontId="24" fillId="0" borderId="0" xfId="35" applyFont="1" applyFill="1" applyBorder="1" applyAlignment="1">
      <alignment horizontal="center" vertical="center" wrapText="1"/>
    </xf>
    <xf numFmtId="4" fontId="24" fillId="0" borderId="0" xfId="35" applyNumberFormat="1" applyFont="1" applyFill="1" applyBorder="1" applyAlignment="1">
      <alignment horizontal="center" vertical="center" wrapText="1"/>
    </xf>
    <xf numFmtId="0" fontId="24" fillId="0" borderId="0" xfId="35" applyFont="1" applyFill="1" applyAlignment="1">
      <alignment horizontal="right" vertical="center"/>
    </xf>
    <xf numFmtId="0" fontId="20" fillId="0" borderId="0" xfId="35" applyFont="1" applyFill="1" applyBorder="1" applyAlignment="1">
      <alignment horizontal="center" vertical="center" wrapText="1"/>
    </xf>
    <xf numFmtId="49" fontId="19" fillId="0" borderId="0" xfId="39" applyNumberFormat="1" applyFont="1" applyFill="1" applyBorder="1" applyAlignment="1">
      <alignment horizontal="left" vertical="center" wrapText="1"/>
    </xf>
    <xf numFmtId="49" fontId="7" fillId="0" borderId="0" xfId="39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4" fontId="8" fillId="0" borderId="12" xfId="36" applyNumberFormat="1" applyFont="1" applyBorder="1" applyAlignment="1">
      <alignment horizontal="center" vertical="center"/>
    </xf>
    <xf numFmtId="4" fontId="20" fillId="0" borderId="12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0" fontId="8" fillId="0" borderId="12" xfId="36" applyFont="1" applyBorder="1" applyAlignment="1">
      <alignment horizontal="center" vertical="center"/>
    </xf>
    <xf numFmtId="0" fontId="8" fillId="0" borderId="12" xfId="32" applyFont="1" applyBorder="1" applyAlignment="1">
      <alignment horizontal="left" vertical="center" wrapText="1"/>
    </xf>
    <xf numFmtId="0" fontId="8" fillId="0" borderId="12" xfId="32" applyFont="1" applyBorder="1" applyAlignment="1">
      <alignment horizontal="center" vertical="center" wrapText="1"/>
    </xf>
    <xf numFmtId="2" fontId="12" fillId="0" borderId="14" xfId="32" applyNumberFormat="1" applyFont="1" applyBorder="1" applyAlignment="1">
      <alignment horizontal="center" vertical="center"/>
    </xf>
    <xf numFmtId="4" fontId="8" fillId="0" borderId="40" xfId="36" applyNumberFormat="1" applyFont="1" applyBorder="1" applyAlignment="1">
      <alignment horizontal="center" vertical="center"/>
    </xf>
    <xf numFmtId="4" fontId="8" fillId="0" borderId="12" xfId="26" applyNumberFormat="1" applyFont="1" applyBorder="1" applyAlignment="1">
      <alignment horizontal="center" vertical="center"/>
    </xf>
    <xf numFmtId="4" fontId="8" fillId="0" borderId="14" xfId="36" applyNumberFormat="1" applyFont="1" applyBorder="1" applyAlignment="1">
      <alignment horizontal="center" vertical="center"/>
    </xf>
    <xf numFmtId="2" fontId="20" fillId="0" borderId="40" xfId="26" applyNumberFormat="1" applyFont="1" applyBorder="1" applyAlignment="1">
      <alignment horizontal="center" vertical="center"/>
    </xf>
    <xf numFmtId="4" fontId="20" fillId="0" borderId="12" xfId="26" applyNumberFormat="1" applyFont="1" applyBorder="1" applyAlignment="1">
      <alignment horizontal="center" vertical="center"/>
    </xf>
    <xf numFmtId="4" fontId="20" fillId="0" borderId="12" xfId="35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 wrapText="1"/>
    </xf>
    <xf numFmtId="0" fontId="8" fillId="0" borderId="12" xfId="42" applyFont="1" applyBorder="1" applyAlignment="1">
      <alignment horizontal="center" vertical="center" wrapText="1"/>
    </xf>
    <xf numFmtId="2" fontId="40" fillId="0" borderId="14" xfId="0" applyNumberFormat="1" applyFont="1" applyBorder="1" applyAlignment="1">
      <alignment horizontal="center" vertical="center" wrapText="1"/>
    </xf>
    <xf numFmtId="0" fontId="8" fillId="0" borderId="12" xfId="26" applyFont="1" applyBorder="1" applyAlignment="1">
      <alignment horizontal="center" vertical="center" wrapText="1"/>
    </xf>
    <xf numFmtId="2" fontId="8" fillId="0" borderId="12" xfId="26" applyNumberFormat="1" applyFont="1" applyBorder="1" applyAlignment="1">
      <alignment vertical="center" wrapText="1"/>
    </xf>
    <xf numFmtId="2" fontId="8" fillId="0" borderId="12" xfId="26" applyNumberFormat="1" applyFont="1" applyBorder="1" applyAlignment="1">
      <alignment horizontal="center" vertical="center" wrapText="1"/>
    </xf>
    <xf numFmtId="2" fontId="40" fillId="0" borderId="14" xfId="26" applyNumberFormat="1" applyFont="1" applyBorder="1" applyAlignment="1">
      <alignment horizontal="center" vertical="center" wrapText="1"/>
    </xf>
    <xf numFmtId="2" fontId="8" fillId="0" borderId="40" xfId="26" applyNumberFormat="1" applyFont="1" applyBorder="1" applyAlignment="1">
      <alignment horizontal="center" vertical="center"/>
    </xf>
    <xf numFmtId="0" fontId="8" fillId="0" borderId="12" xfId="26" applyFont="1" applyBorder="1" applyAlignment="1">
      <alignment horizontal="right" vertical="center" wrapText="1"/>
    </xf>
    <xf numFmtId="4" fontId="20" fillId="0" borderId="12" xfId="36" applyNumberFormat="1" applyFont="1" applyBorder="1" applyAlignment="1">
      <alignment horizontal="center" vertical="center"/>
    </xf>
    <xf numFmtId="0" fontId="28" fillId="0" borderId="0" xfId="39" applyFill="1" applyBorder="1" applyAlignment="1">
      <alignment horizontal="center" vertical="center"/>
    </xf>
    <xf numFmtId="0" fontId="10" fillId="0" borderId="0" xfId="39" applyFont="1" applyFill="1" applyAlignment="1">
      <alignment horizontal="left" vertical="center"/>
    </xf>
    <xf numFmtId="0" fontId="37" fillId="0" borderId="0" xfId="39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0" fontId="26" fillId="0" borderId="0" xfId="0" applyFont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16" fillId="21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textRotation="90" wrapText="1"/>
    </xf>
    <xf numFmtId="0" fontId="8" fillId="0" borderId="29" xfId="0" applyFont="1" applyFill="1" applyBorder="1" applyAlignment="1">
      <alignment horizontal="center" vertical="center" textRotation="90" wrapText="1"/>
    </xf>
    <xf numFmtId="1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left" vertical="center"/>
    </xf>
    <xf numFmtId="0" fontId="18" fillId="0" borderId="11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center" vertical="center" textRotation="90" wrapText="1"/>
    </xf>
    <xf numFmtId="0" fontId="8" fillId="0" borderId="32" xfId="0" applyFont="1" applyFill="1" applyBorder="1" applyAlignment="1">
      <alignment horizontal="center" vertical="center" textRotation="90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" fontId="10" fillId="0" borderId="30" xfId="0" applyNumberFormat="1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20" fillId="0" borderId="0" xfId="35" applyFont="1" applyFill="1" applyBorder="1" applyAlignment="1">
      <alignment horizontal="center" vertical="center"/>
    </xf>
    <xf numFmtId="0" fontId="24" fillId="0" borderId="0" xfId="35" applyFont="1" applyFill="1" applyBorder="1" applyAlignment="1">
      <alignment horizontal="right" vertical="center" wrapText="1"/>
    </xf>
    <xf numFmtId="0" fontId="24" fillId="0" borderId="2" xfId="35" applyFont="1" applyFill="1" applyBorder="1" applyAlignment="1">
      <alignment horizontal="center" vertical="center" wrapText="1"/>
    </xf>
    <xf numFmtId="0" fontId="20" fillId="0" borderId="33" xfId="35" applyFont="1" applyFill="1" applyBorder="1" applyAlignment="1">
      <alignment horizontal="center" vertical="center" wrapText="1"/>
    </xf>
    <xf numFmtId="0" fontId="24" fillId="0" borderId="0" xfId="35" applyFont="1" applyFill="1" applyBorder="1" applyAlignment="1">
      <alignment horizontal="left" vertical="center"/>
    </xf>
    <xf numFmtId="0" fontId="24" fillId="0" borderId="0" xfId="35" applyFont="1" applyFill="1" applyBorder="1" applyAlignment="1">
      <alignment horizontal="center" vertical="center" wrapText="1"/>
    </xf>
    <xf numFmtId="0" fontId="33" fillId="0" borderId="0" xfId="35" applyFont="1" applyFill="1" applyBorder="1" applyAlignment="1">
      <alignment horizontal="left" vertical="center"/>
    </xf>
    <xf numFmtId="4" fontId="24" fillId="0" borderId="0" xfId="35" applyNumberFormat="1" applyFont="1" applyFill="1" applyBorder="1" applyAlignment="1">
      <alignment horizontal="center" vertical="center" wrapText="1"/>
    </xf>
    <xf numFmtId="0" fontId="24" fillId="0" borderId="0" xfId="35" applyFont="1" applyFill="1" applyAlignment="1">
      <alignment horizontal="right" vertical="center"/>
    </xf>
    <xf numFmtId="0" fontId="20" fillId="0" borderId="25" xfId="35" applyFont="1" applyFill="1" applyBorder="1" applyAlignment="1">
      <alignment horizontal="center" vertical="center" textRotation="90"/>
    </xf>
    <xf numFmtId="0" fontId="20" fillId="0" borderId="16" xfId="35" applyFont="1" applyFill="1" applyBorder="1" applyAlignment="1">
      <alignment horizontal="center" vertical="center" textRotation="90"/>
    </xf>
    <xf numFmtId="0" fontId="20" fillId="0" borderId="25" xfId="35" applyFont="1" applyFill="1" applyBorder="1" applyAlignment="1">
      <alignment horizontal="center" vertical="center"/>
    </xf>
    <xf numFmtId="0" fontId="20" fillId="0" borderId="16" xfId="35" applyFont="1" applyFill="1" applyBorder="1" applyAlignment="1">
      <alignment horizontal="center" vertical="center"/>
    </xf>
    <xf numFmtId="0" fontId="20" fillId="0" borderId="48" xfId="35" applyFont="1" applyFill="1" applyBorder="1" applyAlignment="1">
      <alignment horizontal="center" vertical="center"/>
    </xf>
    <xf numFmtId="0" fontId="20" fillId="0" borderId="47" xfId="35" applyFont="1" applyFill="1" applyBorder="1" applyAlignment="1">
      <alignment horizontal="center" vertical="center"/>
    </xf>
    <xf numFmtId="0" fontId="20" fillId="0" borderId="46" xfId="35" applyFont="1" applyFill="1" applyBorder="1" applyAlignment="1">
      <alignment horizontal="center" vertical="center"/>
    </xf>
    <xf numFmtId="4" fontId="20" fillId="0" borderId="51" xfId="35" applyNumberFormat="1" applyFont="1" applyFill="1" applyBorder="1" applyAlignment="1">
      <alignment horizontal="right" vertical="center"/>
    </xf>
    <xf numFmtId="4" fontId="20" fillId="0" borderId="52" xfId="35" applyNumberFormat="1" applyFont="1" applyFill="1" applyBorder="1" applyAlignment="1">
      <alignment horizontal="right" vertical="center"/>
    </xf>
    <xf numFmtId="4" fontId="20" fillId="0" borderId="53" xfId="35" applyNumberFormat="1" applyFont="1" applyFill="1" applyBorder="1" applyAlignment="1">
      <alignment horizontal="right" vertical="center"/>
    </xf>
    <xf numFmtId="14" fontId="20" fillId="0" borderId="0" xfId="35" applyNumberFormat="1" applyFont="1" applyFill="1" applyBorder="1" applyAlignment="1">
      <alignment horizontal="center" vertical="center" wrapText="1"/>
    </xf>
    <xf numFmtId="0" fontId="20" fillId="0" borderId="0" xfId="35" applyFont="1" applyFill="1" applyBorder="1" applyAlignment="1">
      <alignment horizontal="center" vertical="center" wrapText="1"/>
    </xf>
    <xf numFmtId="0" fontId="20" fillId="0" borderId="2" xfId="35" applyFont="1" applyFill="1" applyBorder="1" applyAlignment="1">
      <alignment horizontal="right" vertical="center"/>
    </xf>
    <xf numFmtId="14" fontId="20" fillId="0" borderId="0" xfId="35" applyNumberFormat="1" applyFont="1" applyFill="1" applyBorder="1" applyAlignment="1">
      <alignment horizontal="center" vertical="center"/>
    </xf>
  </cellXfs>
  <cellStyles count="43">
    <cellStyle name="20% - Izcēlums1" xfId="1"/>
    <cellStyle name="20% - Izcēlums2" xfId="2"/>
    <cellStyle name="20% - Izcēlums3" xfId="3"/>
    <cellStyle name="20% - Izcēlums4" xfId="4"/>
    <cellStyle name="20% - Izcēlums5" xfId="5"/>
    <cellStyle name="20% - Izcēlums6" xfId="6"/>
    <cellStyle name="40% - Izcēlums1" xfId="7"/>
    <cellStyle name="40% - Izcēlums2" xfId="8"/>
    <cellStyle name="40% - Izcēlums3" xfId="9"/>
    <cellStyle name="40% - Izcēlums4" xfId="10"/>
    <cellStyle name="40% - Izcēlums5" xfId="11"/>
    <cellStyle name="40% - Izcēlums6" xfId="12"/>
    <cellStyle name="60% - Izcēlums1" xfId="13"/>
    <cellStyle name="60% - Izcēlums2" xfId="14"/>
    <cellStyle name="60% - Izcēlums3" xfId="15"/>
    <cellStyle name="60% - Izcēlums4" xfId="16"/>
    <cellStyle name="60% - Izcēlums5" xfId="17"/>
    <cellStyle name="60% - Izcēlums6" xfId="18"/>
    <cellStyle name="Excel Built-in Normal" xfId="19"/>
    <cellStyle name="Izcēlums1" xfId="20"/>
    <cellStyle name="Izcēlums2" xfId="21"/>
    <cellStyle name="Izcēlums3" xfId="22"/>
    <cellStyle name="Izcēlums4" xfId="23"/>
    <cellStyle name="Izcēlums5" xfId="24"/>
    <cellStyle name="Izcēlums6" xfId="25"/>
    <cellStyle name="Normal" xfId="0" builtinId="0"/>
    <cellStyle name="Normal 2" xfId="26"/>
    <cellStyle name="Normal 3" xfId="27"/>
    <cellStyle name="Normal 4" xfId="28"/>
    <cellStyle name="Normal 5" xfId="39"/>
    <cellStyle name="Normal 5 2 2" xfId="42"/>
    <cellStyle name="Normal_BOLVANKA" xfId="40"/>
    <cellStyle name="Normal_Viinkalni" xfId="29"/>
    <cellStyle name="Parasts 2" xfId="37"/>
    <cellStyle name="Saistīta šūna" xfId="30"/>
    <cellStyle name="Stils 1" xfId="31"/>
    <cellStyle name="Stils 1 2" xfId="38"/>
    <cellStyle name="Style 1" xfId="32"/>
    <cellStyle name="Обычный 2" xfId="33"/>
    <cellStyle name="Обычный_01.DPN_PINKI_TIPOGRAFIJA_KONTROLTAME_VADIMS-na sertifikat" xfId="34"/>
    <cellStyle name="Обычный_01.DPN_PINKI_TIPOGRAFIJA_KONTROLTAME_VADIMS-na sertifikat 2" xfId="41"/>
    <cellStyle name="Обычный_33. OZOLNIEKU NOVADA DOME_OZO SKOLA_TELPU, GAITENU, KAPNU TELPU REMONTS_TAME_VADIMS_2011_02_25_melnraksts" xfId="35"/>
    <cellStyle name="Обычный_33. OZOLNIEKU NOVADA DOME_OZO SKOLA_TELPU, GAITENU, KAPNU TELPU REMONTS_TAME_VADIMS_2011_02_25_melnraksts_09. ELITE BRAIN_ZIKI_KUTS BUVNIECIBA_TAME_2013_08_01+EL labots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107"/>
  <sheetViews>
    <sheetView showZeros="0" view="pageBreakPreview" zoomScaleNormal="100" workbookViewId="0">
      <selection activeCell="C7" sqref="C7"/>
    </sheetView>
  </sheetViews>
  <sheetFormatPr defaultRowHeight="12.75"/>
  <cols>
    <col min="1" max="1" width="5.42578125" style="173" customWidth="1"/>
    <col min="2" max="2" width="14.28515625" style="173" customWidth="1"/>
    <col min="3" max="3" width="61.5703125" style="173" customWidth="1"/>
    <col min="4" max="4" width="12.42578125" style="173" customWidth="1"/>
    <col min="5" max="5" width="16.5703125" style="173" customWidth="1"/>
    <col min="6" max="6" width="21" style="173" customWidth="1"/>
    <col min="7" max="7" width="4.7109375" style="173" customWidth="1"/>
    <col min="8" max="11" width="6.85546875" style="173" customWidth="1"/>
    <col min="12" max="12" width="7" style="173" customWidth="1"/>
    <col min="13" max="13" width="9" style="173" customWidth="1"/>
    <col min="14" max="14" width="7.85546875" style="173" customWidth="1"/>
    <col min="15" max="15" width="9" style="173" customWidth="1"/>
    <col min="16" max="16" width="9.7109375" style="173" customWidth="1"/>
    <col min="17" max="256" width="9.140625" style="173"/>
    <col min="257" max="257" width="5.42578125" style="173" customWidth="1"/>
    <col min="258" max="258" width="14.28515625" style="173" customWidth="1"/>
    <col min="259" max="259" width="61.5703125" style="173" customWidth="1"/>
    <col min="260" max="260" width="12.42578125" style="173" customWidth="1"/>
    <col min="261" max="261" width="16.5703125" style="173" customWidth="1"/>
    <col min="262" max="262" width="21" style="173" customWidth="1"/>
    <col min="263" max="263" width="4.7109375" style="173" customWidth="1"/>
    <col min="264" max="267" width="6.85546875" style="173" customWidth="1"/>
    <col min="268" max="268" width="7" style="173" customWidth="1"/>
    <col min="269" max="269" width="9" style="173" customWidth="1"/>
    <col min="270" max="270" width="7.85546875" style="173" customWidth="1"/>
    <col min="271" max="271" width="9" style="173" customWidth="1"/>
    <col min="272" max="272" width="9.7109375" style="173" customWidth="1"/>
    <col min="273" max="512" width="9.140625" style="173"/>
    <col min="513" max="513" width="5.42578125" style="173" customWidth="1"/>
    <col min="514" max="514" width="14.28515625" style="173" customWidth="1"/>
    <col min="515" max="515" width="61.5703125" style="173" customWidth="1"/>
    <col min="516" max="516" width="12.42578125" style="173" customWidth="1"/>
    <col min="517" max="517" width="16.5703125" style="173" customWidth="1"/>
    <col min="518" max="518" width="21" style="173" customWidth="1"/>
    <col min="519" max="519" width="4.7109375" style="173" customWidth="1"/>
    <col min="520" max="523" width="6.85546875" style="173" customWidth="1"/>
    <col min="524" max="524" width="7" style="173" customWidth="1"/>
    <col min="525" max="525" width="9" style="173" customWidth="1"/>
    <col min="526" max="526" width="7.85546875" style="173" customWidth="1"/>
    <col min="527" max="527" width="9" style="173" customWidth="1"/>
    <col min="528" max="528" width="9.7109375" style="173" customWidth="1"/>
    <col min="529" max="768" width="9.140625" style="173"/>
    <col min="769" max="769" width="5.42578125" style="173" customWidth="1"/>
    <col min="770" max="770" width="14.28515625" style="173" customWidth="1"/>
    <col min="771" max="771" width="61.5703125" style="173" customWidth="1"/>
    <col min="772" max="772" width="12.42578125" style="173" customWidth="1"/>
    <col min="773" max="773" width="16.5703125" style="173" customWidth="1"/>
    <col min="774" max="774" width="21" style="173" customWidth="1"/>
    <col min="775" max="775" width="4.7109375" style="173" customWidth="1"/>
    <col min="776" max="779" width="6.85546875" style="173" customWidth="1"/>
    <col min="780" max="780" width="7" style="173" customWidth="1"/>
    <col min="781" max="781" width="9" style="173" customWidth="1"/>
    <col min="782" max="782" width="7.85546875" style="173" customWidth="1"/>
    <col min="783" max="783" width="9" style="173" customWidth="1"/>
    <col min="784" max="784" width="9.7109375" style="173" customWidth="1"/>
    <col min="785" max="1024" width="9.140625" style="173"/>
    <col min="1025" max="1025" width="5.42578125" style="173" customWidth="1"/>
    <col min="1026" max="1026" width="14.28515625" style="173" customWidth="1"/>
    <col min="1027" max="1027" width="61.5703125" style="173" customWidth="1"/>
    <col min="1028" max="1028" width="12.42578125" style="173" customWidth="1"/>
    <col min="1029" max="1029" width="16.5703125" style="173" customWidth="1"/>
    <col min="1030" max="1030" width="21" style="173" customWidth="1"/>
    <col min="1031" max="1031" width="4.7109375" style="173" customWidth="1"/>
    <col min="1032" max="1035" width="6.85546875" style="173" customWidth="1"/>
    <col min="1036" max="1036" width="7" style="173" customWidth="1"/>
    <col min="1037" max="1037" width="9" style="173" customWidth="1"/>
    <col min="1038" max="1038" width="7.85546875" style="173" customWidth="1"/>
    <col min="1039" max="1039" width="9" style="173" customWidth="1"/>
    <col min="1040" max="1040" width="9.7109375" style="173" customWidth="1"/>
    <col min="1041" max="1280" width="9.140625" style="173"/>
    <col min="1281" max="1281" width="5.42578125" style="173" customWidth="1"/>
    <col min="1282" max="1282" width="14.28515625" style="173" customWidth="1"/>
    <col min="1283" max="1283" width="61.5703125" style="173" customWidth="1"/>
    <col min="1284" max="1284" width="12.42578125" style="173" customWidth="1"/>
    <col min="1285" max="1285" width="16.5703125" style="173" customWidth="1"/>
    <col min="1286" max="1286" width="21" style="173" customWidth="1"/>
    <col min="1287" max="1287" width="4.7109375" style="173" customWidth="1"/>
    <col min="1288" max="1291" width="6.85546875" style="173" customWidth="1"/>
    <col min="1292" max="1292" width="7" style="173" customWidth="1"/>
    <col min="1293" max="1293" width="9" style="173" customWidth="1"/>
    <col min="1294" max="1294" width="7.85546875" style="173" customWidth="1"/>
    <col min="1295" max="1295" width="9" style="173" customWidth="1"/>
    <col min="1296" max="1296" width="9.7109375" style="173" customWidth="1"/>
    <col min="1297" max="1536" width="9.140625" style="173"/>
    <col min="1537" max="1537" width="5.42578125" style="173" customWidth="1"/>
    <col min="1538" max="1538" width="14.28515625" style="173" customWidth="1"/>
    <col min="1539" max="1539" width="61.5703125" style="173" customWidth="1"/>
    <col min="1540" max="1540" width="12.42578125" style="173" customWidth="1"/>
    <col min="1541" max="1541" width="16.5703125" style="173" customWidth="1"/>
    <col min="1542" max="1542" width="21" style="173" customWidth="1"/>
    <col min="1543" max="1543" width="4.7109375" style="173" customWidth="1"/>
    <col min="1544" max="1547" width="6.85546875" style="173" customWidth="1"/>
    <col min="1548" max="1548" width="7" style="173" customWidth="1"/>
    <col min="1549" max="1549" width="9" style="173" customWidth="1"/>
    <col min="1550" max="1550" width="7.85546875" style="173" customWidth="1"/>
    <col min="1551" max="1551" width="9" style="173" customWidth="1"/>
    <col min="1552" max="1552" width="9.7109375" style="173" customWidth="1"/>
    <col min="1553" max="1792" width="9.140625" style="173"/>
    <col min="1793" max="1793" width="5.42578125" style="173" customWidth="1"/>
    <col min="1794" max="1794" width="14.28515625" style="173" customWidth="1"/>
    <col min="1795" max="1795" width="61.5703125" style="173" customWidth="1"/>
    <col min="1796" max="1796" width="12.42578125" style="173" customWidth="1"/>
    <col min="1797" max="1797" width="16.5703125" style="173" customWidth="1"/>
    <col min="1798" max="1798" width="21" style="173" customWidth="1"/>
    <col min="1799" max="1799" width="4.7109375" style="173" customWidth="1"/>
    <col min="1800" max="1803" width="6.85546875" style="173" customWidth="1"/>
    <col min="1804" max="1804" width="7" style="173" customWidth="1"/>
    <col min="1805" max="1805" width="9" style="173" customWidth="1"/>
    <col min="1806" max="1806" width="7.85546875" style="173" customWidth="1"/>
    <col min="1807" max="1807" width="9" style="173" customWidth="1"/>
    <col min="1808" max="1808" width="9.7109375" style="173" customWidth="1"/>
    <col min="1809" max="2048" width="9.140625" style="173"/>
    <col min="2049" max="2049" width="5.42578125" style="173" customWidth="1"/>
    <col min="2050" max="2050" width="14.28515625" style="173" customWidth="1"/>
    <col min="2051" max="2051" width="61.5703125" style="173" customWidth="1"/>
    <col min="2052" max="2052" width="12.42578125" style="173" customWidth="1"/>
    <col min="2053" max="2053" width="16.5703125" style="173" customWidth="1"/>
    <col min="2054" max="2054" width="21" style="173" customWidth="1"/>
    <col min="2055" max="2055" width="4.7109375" style="173" customWidth="1"/>
    <col min="2056" max="2059" width="6.85546875" style="173" customWidth="1"/>
    <col min="2060" max="2060" width="7" style="173" customWidth="1"/>
    <col min="2061" max="2061" width="9" style="173" customWidth="1"/>
    <col min="2062" max="2062" width="7.85546875" style="173" customWidth="1"/>
    <col min="2063" max="2063" width="9" style="173" customWidth="1"/>
    <col min="2064" max="2064" width="9.7109375" style="173" customWidth="1"/>
    <col min="2065" max="2304" width="9.140625" style="173"/>
    <col min="2305" max="2305" width="5.42578125" style="173" customWidth="1"/>
    <col min="2306" max="2306" width="14.28515625" style="173" customWidth="1"/>
    <col min="2307" max="2307" width="61.5703125" style="173" customWidth="1"/>
    <col min="2308" max="2308" width="12.42578125" style="173" customWidth="1"/>
    <col min="2309" max="2309" width="16.5703125" style="173" customWidth="1"/>
    <col min="2310" max="2310" width="21" style="173" customWidth="1"/>
    <col min="2311" max="2311" width="4.7109375" style="173" customWidth="1"/>
    <col min="2312" max="2315" width="6.85546875" style="173" customWidth="1"/>
    <col min="2316" max="2316" width="7" style="173" customWidth="1"/>
    <col min="2317" max="2317" width="9" style="173" customWidth="1"/>
    <col min="2318" max="2318" width="7.85546875" style="173" customWidth="1"/>
    <col min="2319" max="2319" width="9" style="173" customWidth="1"/>
    <col min="2320" max="2320" width="9.7109375" style="173" customWidth="1"/>
    <col min="2321" max="2560" width="9.140625" style="173"/>
    <col min="2561" max="2561" width="5.42578125" style="173" customWidth="1"/>
    <col min="2562" max="2562" width="14.28515625" style="173" customWidth="1"/>
    <col min="2563" max="2563" width="61.5703125" style="173" customWidth="1"/>
    <col min="2564" max="2564" width="12.42578125" style="173" customWidth="1"/>
    <col min="2565" max="2565" width="16.5703125" style="173" customWidth="1"/>
    <col min="2566" max="2566" width="21" style="173" customWidth="1"/>
    <col min="2567" max="2567" width="4.7109375" style="173" customWidth="1"/>
    <col min="2568" max="2571" width="6.85546875" style="173" customWidth="1"/>
    <col min="2572" max="2572" width="7" style="173" customWidth="1"/>
    <col min="2573" max="2573" width="9" style="173" customWidth="1"/>
    <col min="2574" max="2574" width="7.85546875" style="173" customWidth="1"/>
    <col min="2575" max="2575" width="9" style="173" customWidth="1"/>
    <col min="2576" max="2576" width="9.7109375" style="173" customWidth="1"/>
    <col min="2577" max="2816" width="9.140625" style="173"/>
    <col min="2817" max="2817" width="5.42578125" style="173" customWidth="1"/>
    <col min="2818" max="2818" width="14.28515625" style="173" customWidth="1"/>
    <col min="2819" max="2819" width="61.5703125" style="173" customWidth="1"/>
    <col min="2820" max="2820" width="12.42578125" style="173" customWidth="1"/>
    <col min="2821" max="2821" width="16.5703125" style="173" customWidth="1"/>
    <col min="2822" max="2822" width="21" style="173" customWidth="1"/>
    <col min="2823" max="2823" width="4.7109375" style="173" customWidth="1"/>
    <col min="2824" max="2827" width="6.85546875" style="173" customWidth="1"/>
    <col min="2828" max="2828" width="7" style="173" customWidth="1"/>
    <col min="2829" max="2829" width="9" style="173" customWidth="1"/>
    <col min="2830" max="2830" width="7.85546875" style="173" customWidth="1"/>
    <col min="2831" max="2831" width="9" style="173" customWidth="1"/>
    <col min="2832" max="2832" width="9.7109375" style="173" customWidth="1"/>
    <col min="2833" max="3072" width="9.140625" style="173"/>
    <col min="3073" max="3073" width="5.42578125" style="173" customWidth="1"/>
    <col min="3074" max="3074" width="14.28515625" style="173" customWidth="1"/>
    <col min="3075" max="3075" width="61.5703125" style="173" customWidth="1"/>
    <col min="3076" max="3076" width="12.42578125" style="173" customWidth="1"/>
    <col min="3077" max="3077" width="16.5703125" style="173" customWidth="1"/>
    <col min="3078" max="3078" width="21" style="173" customWidth="1"/>
    <col min="3079" max="3079" width="4.7109375" style="173" customWidth="1"/>
    <col min="3080" max="3083" width="6.85546875" style="173" customWidth="1"/>
    <col min="3084" max="3084" width="7" style="173" customWidth="1"/>
    <col min="3085" max="3085" width="9" style="173" customWidth="1"/>
    <col min="3086" max="3086" width="7.85546875" style="173" customWidth="1"/>
    <col min="3087" max="3087" width="9" style="173" customWidth="1"/>
    <col min="3088" max="3088" width="9.7109375" style="173" customWidth="1"/>
    <col min="3089" max="3328" width="9.140625" style="173"/>
    <col min="3329" max="3329" width="5.42578125" style="173" customWidth="1"/>
    <col min="3330" max="3330" width="14.28515625" style="173" customWidth="1"/>
    <col min="3331" max="3331" width="61.5703125" style="173" customWidth="1"/>
    <col min="3332" max="3332" width="12.42578125" style="173" customWidth="1"/>
    <col min="3333" max="3333" width="16.5703125" style="173" customWidth="1"/>
    <col min="3334" max="3334" width="21" style="173" customWidth="1"/>
    <col min="3335" max="3335" width="4.7109375" style="173" customWidth="1"/>
    <col min="3336" max="3339" width="6.85546875" style="173" customWidth="1"/>
    <col min="3340" max="3340" width="7" style="173" customWidth="1"/>
    <col min="3341" max="3341" width="9" style="173" customWidth="1"/>
    <col min="3342" max="3342" width="7.85546875" style="173" customWidth="1"/>
    <col min="3343" max="3343" width="9" style="173" customWidth="1"/>
    <col min="3344" max="3344" width="9.7109375" style="173" customWidth="1"/>
    <col min="3345" max="3584" width="9.140625" style="173"/>
    <col min="3585" max="3585" width="5.42578125" style="173" customWidth="1"/>
    <col min="3586" max="3586" width="14.28515625" style="173" customWidth="1"/>
    <col min="3587" max="3587" width="61.5703125" style="173" customWidth="1"/>
    <col min="3588" max="3588" width="12.42578125" style="173" customWidth="1"/>
    <col min="3589" max="3589" width="16.5703125" style="173" customWidth="1"/>
    <col min="3590" max="3590" width="21" style="173" customWidth="1"/>
    <col min="3591" max="3591" width="4.7109375" style="173" customWidth="1"/>
    <col min="3592" max="3595" width="6.85546875" style="173" customWidth="1"/>
    <col min="3596" max="3596" width="7" style="173" customWidth="1"/>
    <col min="3597" max="3597" width="9" style="173" customWidth="1"/>
    <col min="3598" max="3598" width="7.85546875" style="173" customWidth="1"/>
    <col min="3599" max="3599" width="9" style="173" customWidth="1"/>
    <col min="3600" max="3600" width="9.7109375" style="173" customWidth="1"/>
    <col min="3601" max="3840" width="9.140625" style="173"/>
    <col min="3841" max="3841" width="5.42578125" style="173" customWidth="1"/>
    <col min="3842" max="3842" width="14.28515625" style="173" customWidth="1"/>
    <col min="3843" max="3843" width="61.5703125" style="173" customWidth="1"/>
    <col min="3844" max="3844" width="12.42578125" style="173" customWidth="1"/>
    <col min="3845" max="3845" width="16.5703125" style="173" customWidth="1"/>
    <col min="3846" max="3846" width="21" style="173" customWidth="1"/>
    <col min="3847" max="3847" width="4.7109375" style="173" customWidth="1"/>
    <col min="3848" max="3851" width="6.85546875" style="173" customWidth="1"/>
    <col min="3852" max="3852" width="7" style="173" customWidth="1"/>
    <col min="3853" max="3853" width="9" style="173" customWidth="1"/>
    <col min="3854" max="3854" width="7.85546875" style="173" customWidth="1"/>
    <col min="3855" max="3855" width="9" style="173" customWidth="1"/>
    <col min="3856" max="3856" width="9.7109375" style="173" customWidth="1"/>
    <col min="3857" max="4096" width="9.140625" style="173"/>
    <col min="4097" max="4097" width="5.42578125" style="173" customWidth="1"/>
    <col min="4098" max="4098" width="14.28515625" style="173" customWidth="1"/>
    <col min="4099" max="4099" width="61.5703125" style="173" customWidth="1"/>
    <col min="4100" max="4100" width="12.42578125" style="173" customWidth="1"/>
    <col min="4101" max="4101" width="16.5703125" style="173" customWidth="1"/>
    <col min="4102" max="4102" width="21" style="173" customWidth="1"/>
    <col min="4103" max="4103" width="4.7109375" style="173" customWidth="1"/>
    <col min="4104" max="4107" width="6.85546875" style="173" customWidth="1"/>
    <col min="4108" max="4108" width="7" style="173" customWidth="1"/>
    <col min="4109" max="4109" width="9" style="173" customWidth="1"/>
    <col min="4110" max="4110" width="7.85546875" style="173" customWidth="1"/>
    <col min="4111" max="4111" width="9" style="173" customWidth="1"/>
    <col min="4112" max="4112" width="9.7109375" style="173" customWidth="1"/>
    <col min="4113" max="4352" width="9.140625" style="173"/>
    <col min="4353" max="4353" width="5.42578125" style="173" customWidth="1"/>
    <col min="4354" max="4354" width="14.28515625" style="173" customWidth="1"/>
    <col min="4355" max="4355" width="61.5703125" style="173" customWidth="1"/>
    <col min="4356" max="4356" width="12.42578125" style="173" customWidth="1"/>
    <col min="4357" max="4357" width="16.5703125" style="173" customWidth="1"/>
    <col min="4358" max="4358" width="21" style="173" customWidth="1"/>
    <col min="4359" max="4359" width="4.7109375" style="173" customWidth="1"/>
    <col min="4360" max="4363" width="6.85546875" style="173" customWidth="1"/>
    <col min="4364" max="4364" width="7" style="173" customWidth="1"/>
    <col min="4365" max="4365" width="9" style="173" customWidth="1"/>
    <col min="4366" max="4366" width="7.85546875" style="173" customWidth="1"/>
    <col min="4367" max="4367" width="9" style="173" customWidth="1"/>
    <col min="4368" max="4368" width="9.7109375" style="173" customWidth="1"/>
    <col min="4369" max="4608" width="9.140625" style="173"/>
    <col min="4609" max="4609" width="5.42578125" style="173" customWidth="1"/>
    <col min="4610" max="4610" width="14.28515625" style="173" customWidth="1"/>
    <col min="4611" max="4611" width="61.5703125" style="173" customWidth="1"/>
    <col min="4612" max="4612" width="12.42578125" style="173" customWidth="1"/>
    <col min="4613" max="4613" width="16.5703125" style="173" customWidth="1"/>
    <col min="4614" max="4614" width="21" style="173" customWidth="1"/>
    <col min="4615" max="4615" width="4.7109375" style="173" customWidth="1"/>
    <col min="4616" max="4619" width="6.85546875" style="173" customWidth="1"/>
    <col min="4620" max="4620" width="7" style="173" customWidth="1"/>
    <col min="4621" max="4621" width="9" style="173" customWidth="1"/>
    <col min="4622" max="4622" width="7.85546875" style="173" customWidth="1"/>
    <col min="4623" max="4623" width="9" style="173" customWidth="1"/>
    <col min="4624" max="4624" width="9.7109375" style="173" customWidth="1"/>
    <col min="4625" max="4864" width="9.140625" style="173"/>
    <col min="4865" max="4865" width="5.42578125" style="173" customWidth="1"/>
    <col min="4866" max="4866" width="14.28515625" style="173" customWidth="1"/>
    <col min="4867" max="4867" width="61.5703125" style="173" customWidth="1"/>
    <col min="4868" max="4868" width="12.42578125" style="173" customWidth="1"/>
    <col min="4869" max="4869" width="16.5703125" style="173" customWidth="1"/>
    <col min="4870" max="4870" width="21" style="173" customWidth="1"/>
    <col min="4871" max="4871" width="4.7109375" style="173" customWidth="1"/>
    <col min="4872" max="4875" width="6.85546875" style="173" customWidth="1"/>
    <col min="4876" max="4876" width="7" style="173" customWidth="1"/>
    <col min="4877" max="4877" width="9" style="173" customWidth="1"/>
    <col min="4878" max="4878" width="7.85546875" style="173" customWidth="1"/>
    <col min="4879" max="4879" width="9" style="173" customWidth="1"/>
    <col min="4880" max="4880" width="9.7109375" style="173" customWidth="1"/>
    <col min="4881" max="5120" width="9.140625" style="173"/>
    <col min="5121" max="5121" width="5.42578125" style="173" customWidth="1"/>
    <col min="5122" max="5122" width="14.28515625" style="173" customWidth="1"/>
    <col min="5123" max="5123" width="61.5703125" style="173" customWidth="1"/>
    <col min="5124" max="5124" width="12.42578125" style="173" customWidth="1"/>
    <col min="5125" max="5125" width="16.5703125" style="173" customWidth="1"/>
    <col min="5126" max="5126" width="21" style="173" customWidth="1"/>
    <col min="5127" max="5127" width="4.7109375" style="173" customWidth="1"/>
    <col min="5128" max="5131" width="6.85546875" style="173" customWidth="1"/>
    <col min="5132" max="5132" width="7" style="173" customWidth="1"/>
    <col min="5133" max="5133" width="9" style="173" customWidth="1"/>
    <col min="5134" max="5134" width="7.85546875" style="173" customWidth="1"/>
    <col min="5135" max="5135" width="9" style="173" customWidth="1"/>
    <col min="5136" max="5136" width="9.7109375" style="173" customWidth="1"/>
    <col min="5137" max="5376" width="9.140625" style="173"/>
    <col min="5377" max="5377" width="5.42578125" style="173" customWidth="1"/>
    <col min="5378" max="5378" width="14.28515625" style="173" customWidth="1"/>
    <col min="5379" max="5379" width="61.5703125" style="173" customWidth="1"/>
    <col min="5380" max="5380" width="12.42578125" style="173" customWidth="1"/>
    <col min="5381" max="5381" width="16.5703125" style="173" customWidth="1"/>
    <col min="5382" max="5382" width="21" style="173" customWidth="1"/>
    <col min="5383" max="5383" width="4.7109375" style="173" customWidth="1"/>
    <col min="5384" max="5387" width="6.85546875" style="173" customWidth="1"/>
    <col min="5388" max="5388" width="7" style="173" customWidth="1"/>
    <col min="5389" max="5389" width="9" style="173" customWidth="1"/>
    <col min="5390" max="5390" width="7.85546875" style="173" customWidth="1"/>
    <col min="5391" max="5391" width="9" style="173" customWidth="1"/>
    <col min="5392" max="5392" width="9.7109375" style="173" customWidth="1"/>
    <col min="5393" max="5632" width="9.140625" style="173"/>
    <col min="5633" max="5633" width="5.42578125" style="173" customWidth="1"/>
    <col min="5634" max="5634" width="14.28515625" style="173" customWidth="1"/>
    <col min="5635" max="5635" width="61.5703125" style="173" customWidth="1"/>
    <col min="5636" max="5636" width="12.42578125" style="173" customWidth="1"/>
    <col min="5637" max="5637" width="16.5703125" style="173" customWidth="1"/>
    <col min="5638" max="5638" width="21" style="173" customWidth="1"/>
    <col min="5639" max="5639" width="4.7109375" style="173" customWidth="1"/>
    <col min="5640" max="5643" width="6.85546875" style="173" customWidth="1"/>
    <col min="5644" max="5644" width="7" style="173" customWidth="1"/>
    <col min="5645" max="5645" width="9" style="173" customWidth="1"/>
    <col min="5646" max="5646" width="7.85546875" style="173" customWidth="1"/>
    <col min="5647" max="5647" width="9" style="173" customWidth="1"/>
    <col min="5648" max="5648" width="9.7109375" style="173" customWidth="1"/>
    <col min="5649" max="5888" width="9.140625" style="173"/>
    <col min="5889" max="5889" width="5.42578125" style="173" customWidth="1"/>
    <col min="5890" max="5890" width="14.28515625" style="173" customWidth="1"/>
    <col min="5891" max="5891" width="61.5703125" style="173" customWidth="1"/>
    <col min="5892" max="5892" width="12.42578125" style="173" customWidth="1"/>
    <col min="5893" max="5893" width="16.5703125" style="173" customWidth="1"/>
    <col min="5894" max="5894" width="21" style="173" customWidth="1"/>
    <col min="5895" max="5895" width="4.7109375" style="173" customWidth="1"/>
    <col min="5896" max="5899" width="6.85546875" style="173" customWidth="1"/>
    <col min="5900" max="5900" width="7" style="173" customWidth="1"/>
    <col min="5901" max="5901" width="9" style="173" customWidth="1"/>
    <col min="5902" max="5902" width="7.85546875" style="173" customWidth="1"/>
    <col min="5903" max="5903" width="9" style="173" customWidth="1"/>
    <col min="5904" max="5904" width="9.7109375" style="173" customWidth="1"/>
    <col min="5905" max="6144" width="9.140625" style="173"/>
    <col min="6145" max="6145" width="5.42578125" style="173" customWidth="1"/>
    <col min="6146" max="6146" width="14.28515625" style="173" customWidth="1"/>
    <col min="6147" max="6147" width="61.5703125" style="173" customWidth="1"/>
    <col min="6148" max="6148" width="12.42578125" style="173" customWidth="1"/>
    <col min="6149" max="6149" width="16.5703125" style="173" customWidth="1"/>
    <col min="6150" max="6150" width="21" style="173" customWidth="1"/>
    <col min="6151" max="6151" width="4.7109375" style="173" customWidth="1"/>
    <col min="6152" max="6155" width="6.85546875" style="173" customWidth="1"/>
    <col min="6156" max="6156" width="7" style="173" customWidth="1"/>
    <col min="6157" max="6157" width="9" style="173" customWidth="1"/>
    <col min="6158" max="6158" width="7.85546875" style="173" customWidth="1"/>
    <col min="6159" max="6159" width="9" style="173" customWidth="1"/>
    <col min="6160" max="6160" width="9.7109375" style="173" customWidth="1"/>
    <col min="6161" max="6400" width="9.140625" style="173"/>
    <col min="6401" max="6401" width="5.42578125" style="173" customWidth="1"/>
    <col min="6402" max="6402" width="14.28515625" style="173" customWidth="1"/>
    <col min="6403" max="6403" width="61.5703125" style="173" customWidth="1"/>
    <col min="6404" max="6404" width="12.42578125" style="173" customWidth="1"/>
    <col min="6405" max="6405" width="16.5703125" style="173" customWidth="1"/>
    <col min="6406" max="6406" width="21" style="173" customWidth="1"/>
    <col min="6407" max="6407" width="4.7109375" style="173" customWidth="1"/>
    <col min="6408" max="6411" width="6.85546875" style="173" customWidth="1"/>
    <col min="6412" max="6412" width="7" style="173" customWidth="1"/>
    <col min="6413" max="6413" width="9" style="173" customWidth="1"/>
    <col min="6414" max="6414" width="7.85546875" style="173" customWidth="1"/>
    <col min="6415" max="6415" width="9" style="173" customWidth="1"/>
    <col min="6416" max="6416" width="9.7109375" style="173" customWidth="1"/>
    <col min="6417" max="6656" width="9.140625" style="173"/>
    <col min="6657" max="6657" width="5.42578125" style="173" customWidth="1"/>
    <col min="6658" max="6658" width="14.28515625" style="173" customWidth="1"/>
    <col min="6659" max="6659" width="61.5703125" style="173" customWidth="1"/>
    <col min="6660" max="6660" width="12.42578125" style="173" customWidth="1"/>
    <col min="6661" max="6661" width="16.5703125" style="173" customWidth="1"/>
    <col min="6662" max="6662" width="21" style="173" customWidth="1"/>
    <col min="6663" max="6663" width="4.7109375" style="173" customWidth="1"/>
    <col min="6664" max="6667" width="6.85546875" style="173" customWidth="1"/>
    <col min="6668" max="6668" width="7" style="173" customWidth="1"/>
    <col min="6669" max="6669" width="9" style="173" customWidth="1"/>
    <col min="6670" max="6670" width="7.85546875" style="173" customWidth="1"/>
    <col min="6671" max="6671" width="9" style="173" customWidth="1"/>
    <col min="6672" max="6672" width="9.7109375" style="173" customWidth="1"/>
    <col min="6673" max="6912" width="9.140625" style="173"/>
    <col min="6913" max="6913" width="5.42578125" style="173" customWidth="1"/>
    <col min="6914" max="6914" width="14.28515625" style="173" customWidth="1"/>
    <col min="6915" max="6915" width="61.5703125" style="173" customWidth="1"/>
    <col min="6916" max="6916" width="12.42578125" style="173" customWidth="1"/>
    <col min="6917" max="6917" width="16.5703125" style="173" customWidth="1"/>
    <col min="6918" max="6918" width="21" style="173" customWidth="1"/>
    <col min="6919" max="6919" width="4.7109375" style="173" customWidth="1"/>
    <col min="6920" max="6923" width="6.85546875" style="173" customWidth="1"/>
    <col min="6924" max="6924" width="7" style="173" customWidth="1"/>
    <col min="6925" max="6925" width="9" style="173" customWidth="1"/>
    <col min="6926" max="6926" width="7.85546875" style="173" customWidth="1"/>
    <col min="6927" max="6927" width="9" style="173" customWidth="1"/>
    <col min="6928" max="6928" width="9.7109375" style="173" customWidth="1"/>
    <col min="6929" max="7168" width="9.140625" style="173"/>
    <col min="7169" max="7169" width="5.42578125" style="173" customWidth="1"/>
    <col min="7170" max="7170" width="14.28515625" style="173" customWidth="1"/>
    <col min="7171" max="7171" width="61.5703125" style="173" customWidth="1"/>
    <col min="7172" max="7172" width="12.42578125" style="173" customWidth="1"/>
    <col min="7173" max="7173" width="16.5703125" style="173" customWidth="1"/>
    <col min="7174" max="7174" width="21" style="173" customWidth="1"/>
    <col min="7175" max="7175" width="4.7109375" style="173" customWidth="1"/>
    <col min="7176" max="7179" width="6.85546875" style="173" customWidth="1"/>
    <col min="7180" max="7180" width="7" style="173" customWidth="1"/>
    <col min="7181" max="7181" width="9" style="173" customWidth="1"/>
    <col min="7182" max="7182" width="7.85546875" style="173" customWidth="1"/>
    <col min="7183" max="7183" width="9" style="173" customWidth="1"/>
    <col min="7184" max="7184" width="9.7109375" style="173" customWidth="1"/>
    <col min="7185" max="7424" width="9.140625" style="173"/>
    <col min="7425" max="7425" width="5.42578125" style="173" customWidth="1"/>
    <col min="7426" max="7426" width="14.28515625" style="173" customWidth="1"/>
    <col min="7427" max="7427" width="61.5703125" style="173" customWidth="1"/>
    <col min="7428" max="7428" width="12.42578125" style="173" customWidth="1"/>
    <col min="7429" max="7429" width="16.5703125" style="173" customWidth="1"/>
    <col min="7430" max="7430" width="21" style="173" customWidth="1"/>
    <col min="7431" max="7431" width="4.7109375" style="173" customWidth="1"/>
    <col min="7432" max="7435" width="6.85546875" style="173" customWidth="1"/>
    <col min="7436" max="7436" width="7" style="173" customWidth="1"/>
    <col min="7437" max="7437" width="9" style="173" customWidth="1"/>
    <col min="7438" max="7438" width="7.85546875" style="173" customWidth="1"/>
    <col min="7439" max="7439" width="9" style="173" customWidth="1"/>
    <col min="7440" max="7440" width="9.7109375" style="173" customWidth="1"/>
    <col min="7441" max="7680" width="9.140625" style="173"/>
    <col min="7681" max="7681" width="5.42578125" style="173" customWidth="1"/>
    <col min="7682" max="7682" width="14.28515625" style="173" customWidth="1"/>
    <col min="7683" max="7683" width="61.5703125" style="173" customWidth="1"/>
    <col min="7684" max="7684" width="12.42578125" style="173" customWidth="1"/>
    <col min="7685" max="7685" width="16.5703125" style="173" customWidth="1"/>
    <col min="7686" max="7686" width="21" style="173" customWidth="1"/>
    <col min="7687" max="7687" width="4.7109375" style="173" customWidth="1"/>
    <col min="7688" max="7691" width="6.85546875" style="173" customWidth="1"/>
    <col min="7692" max="7692" width="7" style="173" customWidth="1"/>
    <col min="7693" max="7693" width="9" style="173" customWidth="1"/>
    <col min="7694" max="7694" width="7.85546875" style="173" customWidth="1"/>
    <col min="7695" max="7695" width="9" style="173" customWidth="1"/>
    <col min="7696" max="7696" width="9.7109375" style="173" customWidth="1"/>
    <col min="7697" max="7936" width="9.140625" style="173"/>
    <col min="7937" max="7937" width="5.42578125" style="173" customWidth="1"/>
    <col min="7938" max="7938" width="14.28515625" style="173" customWidth="1"/>
    <col min="7939" max="7939" width="61.5703125" style="173" customWidth="1"/>
    <col min="7940" max="7940" width="12.42578125" style="173" customWidth="1"/>
    <col min="7941" max="7941" width="16.5703125" style="173" customWidth="1"/>
    <col min="7942" max="7942" width="21" style="173" customWidth="1"/>
    <col min="7943" max="7943" width="4.7109375" style="173" customWidth="1"/>
    <col min="7944" max="7947" width="6.85546875" style="173" customWidth="1"/>
    <col min="7948" max="7948" width="7" style="173" customWidth="1"/>
    <col min="7949" max="7949" width="9" style="173" customWidth="1"/>
    <col min="7950" max="7950" width="7.85546875" style="173" customWidth="1"/>
    <col min="7951" max="7951" width="9" style="173" customWidth="1"/>
    <col min="7952" max="7952" width="9.7109375" style="173" customWidth="1"/>
    <col min="7953" max="8192" width="9.140625" style="173"/>
    <col min="8193" max="8193" width="5.42578125" style="173" customWidth="1"/>
    <col min="8194" max="8194" width="14.28515625" style="173" customWidth="1"/>
    <col min="8195" max="8195" width="61.5703125" style="173" customWidth="1"/>
    <col min="8196" max="8196" width="12.42578125" style="173" customWidth="1"/>
    <col min="8197" max="8197" width="16.5703125" style="173" customWidth="1"/>
    <col min="8198" max="8198" width="21" style="173" customWidth="1"/>
    <col min="8199" max="8199" width="4.7109375" style="173" customWidth="1"/>
    <col min="8200" max="8203" width="6.85546875" style="173" customWidth="1"/>
    <col min="8204" max="8204" width="7" style="173" customWidth="1"/>
    <col min="8205" max="8205" width="9" style="173" customWidth="1"/>
    <col min="8206" max="8206" width="7.85546875" style="173" customWidth="1"/>
    <col min="8207" max="8207" width="9" style="173" customWidth="1"/>
    <col min="8208" max="8208" width="9.7109375" style="173" customWidth="1"/>
    <col min="8209" max="8448" width="9.140625" style="173"/>
    <col min="8449" max="8449" width="5.42578125" style="173" customWidth="1"/>
    <col min="8450" max="8450" width="14.28515625" style="173" customWidth="1"/>
    <col min="8451" max="8451" width="61.5703125" style="173" customWidth="1"/>
    <col min="8452" max="8452" width="12.42578125" style="173" customWidth="1"/>
    <col min="8453" max="8453" width="16.5703125" style="173" customWidth="1"/>
    <col min="8454" max="8454" width="21" style="173" customWidth="1"/>
    <col min="8455" max="8455" width="4.7109375" style="173" customWidth="1"/>
    <col min="8456" max="8459" width="6.85546875" style="173" customWidth="1"/>
    <col min="8460" max="8460" width="7" style="173" customWidth="1"/>
    <col min="8461" max="8461" width="9" style="173" customWidth="1"/>
    <col min="8462" max="8462" width="7.85546875" style="173" customWidth="1"/>
    <col min="8463" max="8463" width="9" style="173" customWidth="1"/>
    <col min="8464" max="8464" width="9.7109375" style="173" customWidth="1"/>
    <col min="8465" max="8704" width="9.140625" style="173"/>
    <col min="8705" max="8705" width="5.42578125" style="173" customWidth="1"/>
    <col min="8706" max="8706" width="14.28515625" style="173" customWidth="1"/>
    <col min="8707" max="8707" width="61.5703125" style="173" customWidth="1"/>
    <col min="8708" max="8708" width="12.42578125" style="173" customWidth="1"/>
    <col min="8709" max="8709" width="16.5703125" style="173" customWidth="1"/>
    <col min="8710" max="8710" width="21" style="173" customWidth="1"/>
    <col min="8711" max="8711" width="4.7109375" style="173" customWidth="1"/>
    <col min="8712" max="8715" width="6.85546875" style="173" customWidth="1"/>
    <col min="8716" max="8716" width="7" style="173" customWidth="1"/>
    <col min="8717" max="8717" width="9" style="173" customWidth="1"/>
    <col min="8718" max="8718" width="7.85546875" style="173" customWidth="1"/>
    <col min="8719" max="8719" width="9" style="173" customWidth="1"/>
    <col min="8720" max="8720" width="9.7109375" style="173" customWidth="1"/>
    <col min="8721" max="8960" width="9.140625" style="173"/>
    <col min="8961" max="8961" width="5.42578125" style="173" customWidth="1"/>
    <col min="8962" max="8962" width="14.28515625" style="173" customWidth="1"/>
    <col min="8963" max="8963" width="61.5703125" style="173" customWidth="1"/>
    <col min="8964" max="8964" width="12.42578125" style="173" customWidth="1"/>
    <col min="8965" max="8965" width="16.5703125" style="173" customWidth="1"/>
    <col min="8966" max="8966" width="21" style="173" customWidth="1"/>
    <col min="8967" max="8967" width="4.7109375" style="173" customWidth="1"/>
    <col min="8968" max="8971" width="6.85546875" style="173" customWidth="1"/>
    <col min="8972" max="8972" width="7" style="173" customWidth="1"/>
    <col min="8973" max="8973" width="9" style="173" customWidth="1"/>
    <col min="8974" max="8974" width="7.85546875" style="173" customWidth="1"/>
    <col min="8975" max="8975" width="9" style="173" customWidth="1"/>
    <col min="8976" max="8976" width="9.7109375" style="173" customWidth="1"/>
    <col min="8977" max="9216" width="9.140625" style="173"/>
    <col min="9217" max="9217" width="5.42578125" style="173" customWidth="1"/>
    <col min="9218" max="9218" width="14.28515625" style="173" customWidth="1"/>
    <col min="9219" max="9219" width="61.5703125" style="173" customWidth="1"/>
    <col min="9220" max="9220" width="12.42578125" style="173" customWidth="1"/>
    <col min="9221" max="9221" width="16.5703125" style="173" customWidth="1"/>
    <col min="9222" max="9222" width="21" style="173" customWidth="1"/>
    <col min="9223" max="9223" width="4.7109375" style="173" customWidth="1"/>
    <col min="9224" max="9227" width="6.85546875" style="173" customWidth="1"/>
    <col min="9228" max="9228" width="7" style="173" customWidth="1"/>
    <col min="9229" max="9229" width="9" style="173" customWidth="1"/>
    <col min="9230" max="9230" width="7.85546875" style="173" customWidth="1"/>
    <col min="9231" max="9231" width="9" style="173" customWidth="1"/>
    <col min="9232" max="9232" width="9.7109375" style="173" customWidth="1"/>
    <col min="9233" max="9472" width="9.140625" style="173"/>
    <col min="9473" max="9473" width="5.42578125" style="173" customWidth="1"/>
    <col min="9474" max="9474" width="14.28515625" style="173" customWidth="1"/>
    <col min="9475" max="9475" width="61.5703125" style="173" customWidth="1"/>
    <col min="9476" max="9476" width="12.42578125" style="173" customWidth="1"/>
    <col min="9477" max="9477" width="16.5703125" style="173" customWidth="1"/>
    <col min="9478" max="9478" width="21" style="173" customWidth="1"/>
    <col min="9479" max="9479" width="4.7109375" style="173" customWidth="1"/>
    <col min="9480" max="9483" width="6.85546875" style="173" customWidth="1"/>
    <col min="9484" max="9484" width="7" style="173" customWidth="1"/>
    <col min="9485" max="9485" width="9" style="173" customWidth="1"/>
    <col min="9486" max="9486" width="7.85546875" style="173" customWidth="1"/>
    <col min="9487" max="9487" width="9" style="173" customWidth="1"/>
    <col min="9488" max="9488" width="9.7109375" style="173" customWidth="1"/>
    <col min="9489" max="9728" width="9.140625" style="173"/>
    <col min="9729" max="9729" width="5.42578125" style="173" customWidth="1"/>
    <col min="9730" max="9730" width="14.28515625" style="173" customWidth="1"/>
    <col min="9731" max="9731" width="61.5703125" style="173" customWidth="1"/>
    <col min="9732" max="9732" width="12.42578125" style="173" customWidth="1"/>
    <col min="9733" max="9733" width="16.5703125" style="173" customWidth="1"/>
    <col min="9734" max="9734" width="21" style="173" customWidth="1"/>
    <col min="9735" max="9735" width="4.7109375" style="173" customWidth="1"/>
    <col min="9736" max="9739" width="6.85546875" style="173" customWidth="1"/>
    <col min="9740" max="9740" width="7" style="173" customWidth="1"/>
    <col min="9741" max="9741" width="9" style="173" customWidth="1"/>
    <col min="9742" max="9742" width="7.85546875" style="173" customWidth="1"/>
    <col min="9743" max="9743" width="9" style="173" customWidth="1"/>
    <col min="9744" max="9744" width="9.7109375" style="173" customWidth="1"/>
    <col min="9745" max="9984" width="9.140625" style="173"/>
    <col min="9985" max="9985" width="5.42578125" style="173" customWidth="1"/>
    <col min="9986" max="9986" width="14.28515625" style="173" customWidth="1"/>
    <col min="9987" max="9987" width="61.5703125" style="173" customWidth="1"/>
    <col min="9988" max="9988" width="12.42578125" style="173" customWidth="1"/>
    <col min="9989" max="9989" width="16.5703125" style="173" customWidth="1"/>
    <col min="9990" max="9990" width="21" style="173" customWidth="1"/>
    <col min="9991" max="9991" width="4.7109375" style="173" customWidth="1"/>
    <col min="9992" max="9995" width="6.85546875" style="173" customWidth="1"/>
    <col min="9996" max="9996" width="7" style="173" customWidth="1"/>
    <col min="9997" max="9997" width="9" style="173" customWidth="1"/>
    <col min="9998" max="9998" width="7.85546875" style="173" customWidth="1"/>
    <col min="9999" max="9999" width="9" style="173" customWidth="1"/>
    <col min="10000" max="10000" width="9.7109375" style="173" customWidth="1"/>
    <col min="10001" max="10240" width="9.140625" style="173"/>
    <col min="10241" max="10241" width="5.42578125" style="173" customWidth="1"/>
    <col min="10242" max="10242" width="14.28515625" style="173" customWidth="1"/>
    <col min="10243" max="10243" width="61.5703125" style="173" customWidth="1"/>
    <col min="10244" max="10244" width="12.42578125" style="173" customWidth="1"/>
    <col min="10245" max="10245" width="16.5703125" style="173" customWidth="1"/>
    <col min="10246" max="10246" width="21" style="173" customWidth="1"/>
    <col min="10247" max="10247" width="4.7109375" style="173" customWidth="1"/>
    <col min="10248" max="10251" width="6.85546875" style="173" customWidth="1"/>
    <col min="10252" max="10252" width="7" style="173" customWidth="1"/>
    <col min="10253" max="10253" width="9" style="173" customWidth="1"/>
    <col min="10254" max="10254" width="7.85546875" style="173" customWidth="1"/>
    <col min="10255" max="10255" width="9" style="173" customWidth="1"/>
    <col min="10256" max="10256" width="9.7109375" style="173" customWidth="1"/>
    <col min="10257" max="10496" width="9.140625" style="173"/>
    <col min="10497" max="10497" width="5.42578125" style="173" customWidth="1"/>
    <col min="10498" max="10498" width="14.28515625" style="173" customWidth="1"/>
    <col min="10499" max="10499" width="61.5703125" style="173" customWidth="1"/>
    <col min="10500" max="10500" width="12.42578125" style="173" customWidth="1"/>
    <col min="10501" max="10501" width="16.5703125" style="173" customWidth="1"/>
    <col min="10502" max="10502" width="21" style="173" customWidth="1"/>
    <col min="10503" max="10503" width="4.7109375" style="173" customWidth="1"/>
    <col min="10504" max="10507" width="6.85546875" style="173" customWidth="1"/>
    <col min="10508" max="10508" width="7" style="173" customWidth="1"/>
    <col min="10509" max="10509" width="9" style="173" customWidth="1"/>
    <col min="10510" max="10510" width="7.85546875" style="173" customWidth="1"/>
    <col min="10511" max="10511" width="9" style="173" customWidth="1"/>
    <col min="10512" max="10512" width="9.7109375" style="173" customWidth="1"/>
    <col min="10513" max="10752" width="9.140625" style="173"/>
    <col min="10753" max="10753" width="5.42578125" style="173" customWidth="1"/>
    <col min="10754" max="10754" width="14.28515625" style="173" customWidth="1"/>
    <col min="10755" max="10755" width="61.5703125" style="173" customWidth="1"/>
    <col min="10756" max="10756" width="12.42578125" style="173" customWidth="1"/>
    <col min="10757" max="10757" width="16.5703125" style="173" customWidth="1"/>
    <col min="10758" max="10758" width="21" style="173" customWidth="1"/>
    <col min="10759" max="10759" width="4.7109375" style="173" customWidth="1"/>
    <col min="10760" max="10763" width="6.85546875" style="173" customWidth="1"/>
    <col min="10764" max="10764" width="7" style="173" customWidth="1"/>
    <col min="10765" max="10765" width="9" style="173" customWidth="1"/>
    <col min="10766" max="10766" width="7.85546875" style="173" customWidth="1"/>
    <col min="10767" max="10767" width="9" style="173" customWidth="1"/>
    <col min="10768" max="10768" width="9.7109375" style="173" customWidth="1"/>
    <col min="10769" max="11008" width="9.140625" style="173"/>
    <col min="11009" max="11009" width="5.42578125" style="173" customWidth="1"/>
    <col min="11010" max="11010" width="14.28515625" style="173" customWidth="1"/>
    <col min="11011" max="11011" width="61.5703125" style="173" customWidth="1"/>
    <col min="11012" max="11012" width="12.42578125" style="173" customWidth="1"/>
    <col min="11013" max="11013" width="16.5703125" style="173" customWidth="1"/>
    <col min="11014" max="11014" width="21" style="173" customWidth="1"/>
    <col min="11015" max="11015" width="4.7109375" style="173" customWidth="1"/>
    <col min="11016" max="11019" width="6.85546875" style="173" customWidth="1"/>
    <col min="11020" max="11020" width="7" style="173" customWidth="1"/>
    <col min="11021" max="11021" width="9" style="173" customWidth="1"/>
    <col min="11022" max="11022" width="7.85546875" style="173" customWidth="1"/>
    <col min="11023" max="11023" width="9" style="173" customWidth="1"/>
    <col min="11024" max="11024" width="9.7109375" style="173" customWidth="1"/>
    <col min="11025" max="11264" width="9.140625" style="173"/>
    <col min="11265" max="11265" width="5.42578125" style="173" customWidth="1"/>
    <col min="11266" max="11266" width="14.28515625" style="173" customWidth="1"/>
    <col min="11267" max="11267" width="61.5703125" style="173" customWidth="1"/>
    <col min="11268" max="11268" width="12.42578125" style="173" customWidth="1"/>
    <col min="11269" max="11269" width="16.5703125" style="173" customWidth="1"/>
    <col min="11270" max="11270" width="21" style="173" customWidth="1"/>
    <col min="11271" max="11271" width="4.7109375" style="173" customWidth="1"/>
    <col min="11272" max="11275" width="6.85546875" style="173" customWidth="1"/>
    <col min="11276" max="11276" width="7" style="173" customWidth="1"/>
    <col min="11277" max="11277" width="9" style="173" customWidth="1"/>
    <col min="11278" max="11278" width="7.85546875" style="173" customWidth="1"/>
    <col min="11279" max="11279" width="9" style="173" customWidth="1"/>
    <col min="11280" max="11280" width="9.7109375" style="173" customWidth="1"/>
    <col min="11281" max="11520" width="9.140625" style="173"/>
    <col min="11521" max="11521" width="5.42578125" style="173" customWidth="1"/>
    <col min="11522" max="11522" width="14.28515625" style="173" customWidth="1"/>
    <col min="11523" max="11523" width="61.5703125" style="173" customWidth="1"/>
    <col min="11524" max="11524" width="12.42578125" style="173" customWidth="1"/>
    <col min="11525" max="11525" width="16.5703125" style="173" customWidth="1"/>
    <col min="11526" max="11526" width="21" style="173" customWidth="1"/>
    <col min="11527" max="11527" width="4.7109375" style="173" customWidth="1"/>
    <col min="11528" max="11531" width="6.85546875" style="173" customWidth="1"/>
    <col min="11532" max="11532" width="7" style="173" customWidth="1"/>
    <col min="11533" max="11533" width="9" style="173" customWidth="1"/>
    <col min="11534" max="11534" width="7.85546875" style="173" customWidth="1"/>
    <col min="11535" max="11535" width="9" style="173" customWidth="1"/>
    <col min="11536" max="11536" width="9.7109375" style="173" customWidth="1"/>
    <col min="11537" max="11776" width="9.140625" style="173"/>
    <col min="11777" max="11777" width="5.42578125" style="173" customWidth="1"/>
    <col min="11778" max="11778" width="14.28515625" style="173" customWidth="1"/>
    <col min="11779" max="11779" width="61.5703125" style="173" customWidth="1"/>
    <col min="11780" max="11780" width="12.42578125" style="173" customWidth="1"/>
    <col min="11781" max="11781" width="16.5703125" style="173" customWidth="1"/>
    <col min="11782" max="11782" width="21" style="173" customWidth="1"/>
    <col min="11783" max="11783" width="4.7109375" style="173" customWidth="1"/>
    <col min="11784" max="11787" width="6.85546875" style="173" customWidth="1"/>
    <col min="11788" max="11788" width="7" style="173" customWidth="1"/>
    <col min="11789" max="11789" width="9" style="173" customWidth="1"/>
    <col min="11790" max="11790" width="7.85546875" style="173" customWidth="1"/>
    <col min="11791" max="11791" width="9" style="173" customWidth="1"/>
    <col min="11792" max="11792" width="9.7109375" style="173" customWidth="1"/>
    <col min="11793" max="12032" width="9.140625" style="173"/>
    <col min="12033" max="12033" width="5.42578125" style="173" customWidth="1"/>
    <col min="12034" max="12034" width="14.28515625" style="173" customWidth="1"/>
    <col min="12035" max="12035" width="61.5703125" style="173" customWidth="1"/>
    <col min="12036" max="12036" width="12.42578125" style="173" customWidth="1"/>
    <col min="12037" max="12037" width="16.5703125" style="173" customWidth="1"/>
    <col min="12038" max="12038" width="21" style="173" customWidth="1"/>
    <col min="12039" max="12039" width="4.7109375" style="173" customWidth="1"/>
    <col min="12040" max="12043" width="6.85546875" style="173" customWidth="1"/>
    <col min="12044" max="12044" width="7" style="173" customWidth="1"/>
    <col min="12045" max="12045" width="9" style="173" customWidth="1"/>
    <col min="12046" max="12046" width="7.85546875" style="173" customWidth="1"/>
    <col min="12047" max="12047" width="9" style="173" customWidth="1"/>
    <col min="12048" max="12048" width="9.7109375" style="173" customWidth="1"/>
    <col min="12049" max="12288" width="9.140625" style="173"/>
    <col min="12289" max="12289" width="5.42578125" style="173" customWidth="1"/>
    <col min="12290" max="12290" width="14.28515625" style="173" customWidth="1"/>
    <col min="12291" max="12291" width="61.5703125" style="173" customWidth="1"/>
    <col min="12292" max="12292" width="12.42578125" style="173" customWidth="1"/>
    <col min="12293" max="12293" width="16.5703125" style="173" customWidth="1"/>
    <col min="12294" max="12294" width="21" style="173" customWidth="1"/>
    <col min="12295" max="12295" width="4.7109375" style="173" customWidth="1"/>
    <col min="12296" max="12299" width="6.85546875" style="173" customWidth="1"/>
    <col min="12300" max="12300" width="7" style="173" customWidth="1"/>
    <col min="12301" max="12301" width="9" style="173" customWidth="1"/>
    <col min="12302" max="12302" width="7.85546875" style="173" customWidth="1"/>
    <col min="12303" max="12303" width="9" style="173" customWidth="1"/>
    <col min="12304" max="12304" width="9.7109375" style="173" customWidth="1"/>
    <col min="12305" max="12544" width="9.140625" style="173"/>
    <col min="12545" max="12545" width="5.42578125" style="173" customWidth="1"/>
    <col min="12546" max="12546" width="14.28515625" style="173" customWidth="1"/>
    <col min="12547" max="12547" width="61.5703125" style="173" customWidth="1"/>
    <col min="12548" max="12548" width="12.42578125" style="173" customWidth="1"/>
    <col min="12549" max="12549" width="16.5703125" style="173" customWidth="1"/>
    <col min="12550" max="12550" width="21" style="173" customWidth="1"/>
    <col min="12551" max="12551" width="4.7109375" style="173" customWidth="1"/>
    <col min="12552" max="12555" width="6.85546875" style="173" customWidth="1"/>
    <col min="12556" max="12556" width="7" style="173" customWidth="1"/>
    <col min="12557" max="12557" width="9" style="173" customWidth="1"/>
    <col min="12558" max="12558" width="7.85546875" style="173" customWidth="1"/>
    <col min="12559" max="12559" width="9" style="173" customWidth="1"/>
    <col min="12560" max="12560" width="9.7109375" style="173" customWidth="1"/>
    <col min="12561" max="12800" width="9.140625" style="173"/>
    <col min="12801" max="12801" width="5.42578125" style="173" customWidth="1"/>
    <col min="12802" max="12802" width="14.28515625" style="173" customWidth="1"/>
    <col min="12803" max="12803" width="61.5703125" style="173" customWidth="1"/>
    <col min="12804" max="12804" width="12.42578125" style="173" customWidth="1"/>
    <col min="12805" max="12805" width="16.5703125" style="173" customWidth="1"/>
    <col min="12806" max="12806" width="21" style="173" customWidth="1"/>
    <col min="12807" max="12807" width="4.7109375" style="173" customWidth="1"/>
    <col min="12808" max="12811" width="6.85546875" style="173" customWidth="1"/>
    <col min="12812" max="12812" width="7" style="173" customWidth="1"/>
    <col min="12813" max="12813" width="9" style="173" customWidth="1"/>
    <col min="12814" max="12814" width="7.85546875" style="173" customWidth="1"/>
    <col min="12815" max="12815" width="9" style="173" customWidth="1"/>
    <col min="12816" max="12816" width="9.7109375" style="173" customWidth="1"/>
    <col min="12817" max="13056" width="9.140625" style="173"/>
    <col min="13057" max="13057" width="5.42578125" style="173" customWidth="1"/>
    <col min="13058" max="13058" width="14.28515625" style="173" customWidth="1"/>
    <col min="13059" max="13059" width="61.5703125" style="173" customWidth="1"/>
    <col min="13060" max="13060" width="12.42578125" style="173" customWidth="1"/>
    <col min="13061" max="13061" width="16.5703125" style="173" customWidth="1"/>
    <col min="13062" max="13062" width="21" style="173" customWidth="1"/>
    <col min="13063" max="13063" width="4.7109375" style="173" customWidth="1"/>
    <col min="13064" max="13067" width="6.85546875" style="173" customWidth="1"/>
    <col min="13068" max="13068" width="7" style="173" customWidth="1"/>
    <col min="13069" max="13069" width="9" style="173" customWidth="1"/>
    <col min="13070" max="13070" width="7.85546875" style="173" customWidth="1"/>
    <col min="13071" max="13071" width="9" style="173" customWidth="1"/>
    <col min="13072" max="13072" width="9.7109375" style="173" customWidth="1"/>
    <col min="13073" max="13312" width="9.140625" style="173"/>
    <col min="13313" max="13313" width="5.42578125" style="173" customWidth="1"/>
    <col min="13314" max="13314" width="14.28515625" style="173" customWidth="1"/>
    <col min="13315" max="13315" width="61.5703125" style="173" customWidth="1"/>
    <col min="13316" max="13316" width="12.42578125" style="173" customWidth="1"/>
    <col min="13317" max="13317" width="16.5703125" style="173" customWidth="1"/>
    <col min="13318" max="13318" width="21" style="173" customWidth="1"/>
    <col min="13319" max="13319" width="4.7109375" style="173" customWidth="1"/>
    <col min="13320" max="13323" width="6.85546875" style="173" customWidth="1"/>
    <col min="13324" max="13324" width="7" style="173" customWidth="1"/>
    <col min="13325" max="13325" width="9" style="173" customWidth="1"/>
    <col min="13326" max="13326" width="7.85546875" style="173" customWidth="1"/>
    <col min="13327" max="13327" width="9" style="173" customWidth="1"/>
    <col min="13328" max="13328" width="9.7109375" style="173" customWidth="1"/>
    <col min="13329" max="13568" width="9.140625" style="173"/>
    <col min="13569" max="13569" width="5.42578125" style="173" customWidth="1"/>
    <col min="13570" max="13570" width="14.28515625" style="173" customWidth="1"/>
    <col min="13571" max="13571" width="61.5703125" style="173" customWidth="1"/>
    <col min="13572" max="13572" width="12.42578125" style="173" customWidth="1"/>
    <col min="13573" max="13573" width="16.5703125" style="173" customWidth="1"/>
    <col min="13574" max="13574" width="21" style="173" customWidth="1"/>
    <col min="13575" max="13575" width="4.7109375" style="173" customWidth="1"/>
    <col min="13576" max="13579" width="6.85546875" style="173" customWidth="1"/>
    <col min="13580" max="13580" width="7" style="173" customWidth="1"/>
    <col min="13581" max="13581" width="9" style="173" customWidth="1"/>
    <col min="13582" max="13582" width="7.85546875" style="173" customWidth="1"/>
    <col min="13583" max="13583" width="9" style="173" customWidth="1"/>
    <col min="13584" max="13584" width="9.7109375" style="173" customWidth="1"/>
    <col min="13585" max="13824" width="9.140625" style="173"/>
    <col min="13825" max="13825" width="5.42578125" style="173" customWidth="1"/>
    <col min="13826" max="13826" width="14.28515625" style="173" customWidth="1"/>
    <col min="13827" max="13827" width="61.5703125" style="173" customWidth="1"/>
    <col min="13828" max="13828" width="12.42578125" style="173" customWidth="1"/>
    <col min="13829" max="13829" width="16.5703125" style="173" customWidth="1"/>
    <col min="13830" max="13830" width="21" style="173" customWidth="1"/>
    <col min="13831" max="13831" width="4.7109375" style="173" customWidth="1"/>
    <col min="13832" max="13835" width="6.85546875" style="173" customWidth="1"/>
    <col min="13836" max="13836" width="7" style="173" customWidth="1"/>
    <col min="13837" max="13837" width="9" style="173" customWidth="1"/>
    <col min="13838" max="13838" width="7.85546875" style="173" customWidth="1"/>
    <col min="13839" max="13839" width="9" style="173" customWidth="1"/>
    <col min="13840" max="13840" width="9.7109375" style="173" customWidth="1"/>
    <col min="13841" max="14080" width="9.140625" style="173"/>
    <col min="14081" max="14081" width="5.42578125" style="173" customWidth="1"/>
    <col min="14082" max="14082" width="14.28515625" style="173" customWidth="1"/>
    <col min="14083" max="14083" width="61.5703125" style="173" customWidth="1"/>
    <col min="14084" max="14084" width="12.42578125" style="173" customWidth="1"/>
    <col min="14085" max="14085" width="16.5703125" style="173" customWidth="1"/>
    <col min="14086" max="14086" width="21" style="173" customWidth="1"/>
    <col min="14087" max="14087" width="4.7109375" style="173" customWidth="1"/>
    <col min="14088" max="14091" width="6.85546875" style="173" customWidth="1"/>
    <col min="14092" max="14092" width="7" style="173" customWidth="1"/>
    <col min="14093" max="14093" width="9" style="173" customWidth="1"/>
    <col min="14094" max="14094" width="7.85546875" style="173" customWidth="1"/>
    <col min="14095" max="14095" width="9" style="173" customWidth="1"/>
    <col min="14096" max="14096" width="9.7109375" style="173" customWidth="1"/>
    <col min="14097" max="14336" width="9.140625" style="173"/>
    <col min="14337" max="14337" width="5.42578125" style="173" customWidth="1"/>
    <col min="14338" max="14338" width="14.28515625" style="173" customWidth="1"/>
    <col min="14339" max="14339" width="61.5703125" style="173" customWidth="1"/>
    <col min="14340" max="14340" width="12.42578125" style="173" customWidth="1"/>
    <col min="14341" max="14341" width="16.5703125" style="173" customWidth="1"/>
    <col min="14342" max="14342" width="21" style="173" customWidth="1"/>
    <col min="14343" max="14343" width="4.7109375" style="173" customWidth="1"/>
    <col min="14344" max="14347" width="6.85546875" style="173" customWidth="1"/>
    <col min="14348" max="14348" width="7" style="173" customWidth="1"/>
    <col min="14349" max="14349" width="9" style="173" customWidth="1"/>
    <col min="14350" max="14350" width="7.85546875" style="173" customWidth="1"/>
    <col min="14351" max="14351" width="9" style="173" customWidth="1"/>
    <col min="14352" max="14352" width="9.7109375" style="173" customWidth="1"/>
    <col min="14353" max="14592" width="9.140625" style="173"/>
    <col min="14593" max="14593" width="5.42578125" style="173" customWidth="1"/>
    <col min="14594" max="14594" width="14.28515625" style="173" customWidth="1"/>
    <col min="14595" max="14595" width="61.5703125" style="173" customWidth="1"/>
    <col min="14596" max="14596" width="12.42578125" style="173" customWidth="1"/>
    <col min="14597" max="14597" width="16.5703125" style="173" customWidth="1"/>
    <col min="14598" max="14598" width="21" style="173" customWidth="1"/>
    <col min="14599" max="14599" width="4.7109375" style="173" customWidth="1"/>
    <col min="14600" max="14603" width="6.85546875" style="173" customWidth="1"/>
    <col min="14604" max="14604" width="7" style="173" customWidth="1"/>
    <col min="14605" max="14605" width="9" style="173" customWidth="1"/>
    <col min="14606" max="14606" width="7.85546875" style="173" customWidth="1"/>
    <col min="14607" max="14607" width="9" style="173" customWidth="1"/>
    <col min="14608" max="14608" width="9.7109375" style="173" customWidth="1"/>
    <col min="14609" max="14848" width="9.140625" style="173"/>
    <col min="14849" max="14849" width="5.42578125" style="173" customWidth="1"/>
    <col min="14850" max="14850" width="14.28515625" style="173" customWidth="1"/>
    <col min="14851" max="14851" width="61.5703125" style="173" customWidth="1"/>
    <col min="14852" max="14852" width="12.42578125" style="173" customWidth="1"/>
    <col min="14853" max="14853" width="16.5703125" style="173" customWidth="1"/>
    <col min="14854" max="14854" width="21" style="173" customWidth="1"/>
    <col min="14855" max="14855" width="4.7109375" style="173" customWidth="1"/>
    <col min="14856" max="14859" width="6.85546875" style="173" customWidth="1"/>
    <col min="14860" max="14860" width="7" style="173" customWidth="1"/>
    <col min="14861" max="14861" width="9" style="173" customWidth="1"/>
    <col min="14862" max="14862" width="7.85546875" style="173" customWidth="1"/>
    <col min="14863" max="14863" width="9" style="173" customWidth="1"/>
    <col min="14864" max="14864" width="9.7109375" style="173" customWidth="1"/>
    <col min="14865" max="15104" width="9.140625" style="173"/>
    <col min="15105" max="15105" width="5.42578125" style="173" customWidth="1"/>
    <col min="15106" max="15106" width="14.28515625" style="173" customWidth="1"/>
    <col min="15107" max="15107" width="61.5703125" style="173" customWidth="1"/>
    <col min="15108" max="15108" width="12.42578125" style="173" customWidth="1"/>
    <col min="15109" max="15109" width="16.5703125" style="173" customWidth="1"/>
    <col min="15110" max="15110" width="21" style="173" customWidth="1"/>
    <col min="15111" max="15111" width="4.7109375" style="173" customWidth="1"/>
    <col min="15112" max="15115" width="6.85546875" style="173" customWidth="1"/>
    <col min="15116" max="15116" width="7" style="173" customWidth="1"/>
    <col min="15117" max="15117" width="9" style="173" customWidth="1"/>
    <col min="15118" max="15118" width="7.85546875" style="173" customWidth="1"/>
    <col min="15119" max="15119" width="9" style="173" customWidth="1"/>
    <col min="15120" max="15120" width="9.7109375" style="173" customWidth="1"/>
    <col min="15121" max="15360" width="9.140625" style="173"/>
    <col min="15361" max="15361" width="5.42578125" style="173" customWidth="1"/>
    <col min="15362" max="15362" width="14.28515625" style="173" customWidth="1"/>
    <col min="15363" max="15363" width="61.5703125" style="173" customWidth="1"/>
    <col min="15364" max="15364" width="12.42578125" style="173" customWidth="1"/>
    <col min="15365" max="15365" width="16.5703125" style="173" customWidth="1"/>
    <col min="15366" max="15366" width="21" style="173" customWidth="1"/>
    <col min="15367" max="15367" width="4.7109375" style="173" customWidth="1"/>
    <col min="15368" max="15371" width="6.85546875" style="173" customWidth="1"/>
    <col min="15372" max="15372" width="7" style="173" customWidth="1"/>
    <col min="15373" max="15373" width="9" style="173" customWidth="1"/>
    <col min="15374" max="15374" width="7.85546875" style="173" customWidth="1"/>
    <col min="15375" max="15375" width="9" style="173" customWidth="1"/>
    <col min="15376" max="15376" width="9.7109375" style="173" customWidth="1"/>
    <col min="15377" max="15616" width="9.140625" style="173"/>
    <col min="15617" max="15617" width="5.42578125" style="173" customWidth="1"/>
    <col min="15618" max="15618" width="14.28515625" style="173" customWidth="1"/>
    <col min="15619" max="15619" width="61.5703125" style="173" customWidth="1"/>
    <col min="15620" max="15620" width="12.42578125" style="173" customWidth="1"/>
    <col min="15621" max="15621" width="16.5703125" style="173" customWidth="1"/>
    <col min="15622" max="15622" width="21" style="173" customWidth="1"/>
    <col min="15623" max="15623" width="4.7109375" style="173" customWidth="1"/>
    <col min="15624" max="15627" width="6.85546875" style="173" customWidth="1"/>
    <col min="15628" max="15628" width="7" style="173" customWidth="1"/>
    <col min="15629" max="15629" width="9" style="173" customWidth="1"/>
    <col min="15630" max="15630" width="7.85546875" style="173" customWidth="1"/>
    <col min="15631" max="15631" width="9" style="173" customWidth="1"/>
    <col min="15632" max="15632" width="9.7109375" style="173" customWidth="1"/>
    <col min="15633" max="15872" width="9.140625" style="173"/>
    <col min="15873" max="15873" width="5.42578125" style="173" customWidth="1"/>
    <col min="15874" max="15874" width="14.28515625" style="173" customWidth="1"/>
    <col min="15875" max="15875" width="61.5703125" style="173" customWidth="1"/>
    <col min="15876" max="15876" width="12.42578125" style="173" customWidth="1"/>
    <col min="15877" max="15877" width="16.5703125" style="173" customWidth="1"/>
    <col min="15878" max="15878" width="21" style="173" customWidth="1"/>
    <col min="15879" max="15879" width="4.7109375" style="173" customWidth="1"/>
    <col min="15880" max="15883" width="6.85546875" style="173" customWidth="1"/>
    <col min="15884" max="15884" width="7" style="173" customWidth="1"/>
    <col min="15885" max="15885" width="9" style="173" customWidth="1"/>
    <col min="15886" max="15886" width="7.85546875" style="173" customWidth="1"/>
    <col min="15887" max="15887" width="9" style="173" customWidth="1"/>
    <col min="15888" max="15888" width="9.7109375" style="173" customWidth="1"/>
    <col min="15889" max="16128" width="9.140625" style="173"/>
    <col min="16129" max="16129" width="5.42578125" style="173" customWidth="1"/>
    <col min="16130" max="16130" width="14.28515625" style="173" customWidth="1"/>
    <col min="16131" max="16131" width="61.5703125" style="173" customWidth="1"/>
    <col min="16132" max="16132" width="12.42578125" style="173" customWidth="1"/>
    <col min="16133" max="16133" width="16.5703125" style="173" customWidth="1"/>
    <col min="16134" max="16134" width="21" style="173" customWidth="1"/>
    <col min="16135" max="16135" width="4.7109375" style="173" customWidth="1"/>
    <col min="16136" max="16139" width="6.85546875" style="173" customWidth="1"/>
    <col min="16140" max="16140" width="7" style="173" customWidth="1"/>
    <col min="16141" max="16141" width="9" style="173" customWidth="1"/>
    <col min="16142" max="16142" width="7.85546875" style="173" customWidth="1"/>
    <col min="16143" max="16143" width="9" style="173" customWidth="1"/>
    <col min="16144" max="16144" width="9.7109375" style="173" customWidth="1"/>
    <col min="16145" max="16384" width="9.140625" style="173"/>
  </cols>
  <sheetData>
    <row r="1" spans="1:256" s="159" customFormat="1">
      <c r="A1" s="161"/>
      <c r="B1" s="161"/>
      <c r="C1" s="162"/>
      <c r="D1" s="158"/>
      <c r="E1" s="158"/>
      <c r="F1" s="158"/>
    </row>
    <row r="2" spans="1:256" s="163" customFormat="1" ht="15">
      <c r="C2" s="164"/>
      <c r="D2" s="164"/>
      <c r="E2" s="164"/>
    </row>
    <row r="3" spans="1:256" s="163" customFormat="1" ht="15">
      <c r="C3" s="164"/>
      <c r="D3" s="164"/>
      <c r="E3" s="164"/>
    </row>
    <row r="4" spans="1:256" s="163" customFormat="1" ht="27" customHeight="1">
      <c r="A4" s="244" t="s">
        <v>3</v>
      </c>
      <c r="B4" s="244"/>
      <c r="C4" s="165" t="str">
        <f>PBK!C13</f>
        <v>ATKRITUMU KONTEINERU NOVIENTE - DIVIEM KONTEINERIEM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  <c r="II4" s="166"/>
      <c r="IJ4" s="166"/>
      <c r="IK4" s="166"/>
      <c r="IL4" s="166"/>
      <c r="IM4" s="166"/>
      <c r="IN4" s="166"/>
      <c r="IO4" s="166"/>
      <c r="IP4" s="166"/>
      <c r="IQ4" s="166"/>
      <c r="IR4" s="166"/>
      <c r="IS4" s="166"/>
      <c r="IT4" s="166"/>
      <c r="IU4" s="166"/>
      <c r="IV4" s="166"/>
    </row>
    <row r="5" spans="1:256" s="163" customFormat="1" ht="27" customHeight="1">
      <c r="A5" s="244" t="s">
        <v>4</v>
      </c>
      <c r="B5" s="244"/>
      <c r="C5" s="165" t="str">
        <f>PBK!C14</f>
        <v>ATKRITUMU KONTEINERU NOVIENTE - DIVIEM KONTEINERIEM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166"/>
      <c r="ID5" s="166"/>
      <c r="IE5" s="166"/>
      <c r="IF5" s="166"/>
      <c r="IG5" s="166"/>
      <c r="IH5" s="166"/>
      <c r="II5" s="166"/>
      <c r="IJ5" s="166"/>
      <c r="IK5" s="166"/>
      <c r="IL5" s="166"/>
      <c r="IM5" s="166"/>
      <c r="IN5" s="166"/>
      <c r="IO5" s="166"/>
      <c r="IP5" s="166"/>
      <c r="IQ5" s="166"/>
      <c r="IR5" s="166"/>
      <c r="IS5" s="166"/>
      <c r="IT5" s="166"/>
      <c r="IU5" s="166"/>
      <c r="IV5" s="166"/>
    </row>
    <row r="6" spans="1:256" s="163" customFormat="1" ht="16.5" customHeight="1">
      <c r="A6" s="244" t="s">
        <v>5</v>
      </c>
      <c r="B6" s="244"/>
      <c r="C6" s="165">
        <f>PBK!C15</f>
        <v>0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166"/>
      <c r="EV6" s="166"/>
      <c r="EW6" s="166"/>
      <c r="EX6" s="166"/>
      <c r="EY6" s="166"/>
      <c r="EZ6" s="166"/>
      <c r="FA6" s="166"/>
      <c r="FB6" s="166"/>
      <c r="FC6" s="166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166"/>
      <c r="ID6" s="166"/>
      <c r="IE6" s="166"/>
      <c r="IF6" s="166"/>
      <c r="IG6" s="166"/>
      <c r="IH6" s="166"/>
      <c r="II6" s="166"/>
      <c r="IJ6" s="166"/>
      <c r="IK6" s="166"/>
      <c r="IL6" s="166"/>
      <c r="IM6" s="166"/>
      <c r="IN6" s="166"/>
      <c r="IO6" s="166"/>
      <c r="IP6" s="166"/>
      <c r="IQ6" s="166"/>
      <c r="IR6" s="166"/>
      <c r="IS6" s="166"/>
      <c r="IT6" s="166"/>
      <c r="IU6" s="166"/>
      <c r="IV6" s="166"/>
    </row>
    <row r="7" spans="1:256" s="163" customFormat="1" ht="16.5" customHeight="1">
      <c r="A7" s="244" t="s">
        <v>6</v>
      </c>
      <c r="B7" s="244"/>
      <c r="C7" s="211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166"/>
      <c r="ID7" s="166"/>
      <c r="IE7" s="166"/>
      <c r="IF7" s="166"/>
      <c r="IG7" s="166"/>
      <c r="IH7" s="166"/>
      <c r="II7" s="166"/>
      <c r="IJ7" s="166"/>
      <c r="IK7" s="166"/>
      <c r="IL7" s="166"/>
      <c r="IM7" s="166"/>
      <c r="IN7" s="166"/>
      <c r="IO7" s="166"/>
      <c r="IP7" s="166"/>
      <c r="IQ7" s="166"/>
      <c r="IR7" s="166"/>
      <c r="IS7" s="166"/>
      <c r="IT7" s="166"/>
      <c r="IU7" s="166"/>
      <c r="IV7" s="166"/>
    </row>
    <row r="8" spans="1:256" s="163" customFormat="1" ht="15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  <c r="IG8" s="166"/>
      <c r="IH8" s="166"/>
      <c r="II8" s="166"/>
      <c r="IJ8" s="166"/>
      <c r="IK8" s="166"/>
      <c r="IL8" s="166"/>
      <c r="IM8" s="166"/>
      <c r="IN8" s="166"/>
      <c r="IO8" s="166"/>
      <c r="IP8" s="166"/>
      <c r="IQ8" s="166"/>
      <c r="IR8" s="166"/>
      <c r="IS8" s="166"/>
      <c r="IT8" s="166"/>
      <c r="IU8" s="166"/>
      <c r="IV8" s="166"/>
    </row>
    <row r="9" spans="1:256" s="163" customFormat="1" ht="15">
      <c r="C9" s="164"/>
      <c r="D9" s="164"/>
      <c r="E9" s="164"/>
    </row>
    <row r="10" spans="1:256" s="163" customFormat="1" ht="15">
      <c r="C10" s="164"/>
      <c r="D10" s="164"/>
      <c r="E10" s="164"/>
    </row>
    <row r="11" spans="1:256" s="163" customFormat="1" ht="15">
      <c r="A11" s="166"/>
      <c r="B11" s="166"/>
      <c r="C11" s="166"/>
      <c r="D11" s="166"/>
      <c r="E11" s="166"/>
      <c r="F11" s="167"/>
      <c r="G11" s="167"/>
      <c r="H11" s="167"/>
      <c r="I11" s="167"/>
      <c r="J11" s="167"/>
    </row>
    <row r="12" spans="1:256" s="163" customFormat="1" ht="15">
      <c r="C12" s="168" t="s">
        <v>79</v>
      </c>
      <c r="D12" s="164"/>
      <c r="E12" s="164"/>
    </row>
    <row r="13" spans="1:256" s="163" customFormat="1" ht="15">
      <c r="C13" s="164"/>
      <c r="D13" s="164"/>
      <c r="E13" s="164"/>
    </row>
    <row r="14" spans="1:256" s="163" customFormat="1" ht="15">
      <c r="A14" s="167"/>
      <c r="B14" s="167" t="s">
        <v>1</v>
      </c>
      <c r="C14" s="169"/>
      <c r="D14" s="169" t="s">
        <v>80</v>
      </c>
      <c r="E14" s="164"/>
    </row>
    <row r="15" spans="1:256" s="163" customFormat="1" ht="15">
      <c r="A15" s="167"/>
      <c r="B15" s="167"/>
      <c r="C15" s="169"/>
      <c r="D15" s="169"/>
      <c r="E15" s="164"/>
    </row>
    <row r="16" spans="1:256" s="163" customFormat="1" ht="15.75" customHeight="1">
      <c r="A16" s="167"/>
      <c r="B16" s="167"/>
      <c r="C16" s="164"/>
      <c r="D16" s="169"/>
      <c r="E16" s="164"/>
    </row>
    <row r="17" spans="1:5" s="163" customFormat="1" ht="15.75" customHeight="1">
      <c r="A17" s="167"/>
      <c r="B17" s="167">
        <v>1</v>
      </c>
      <c r="C17" s="164" t="s">
        <v>81</v>
      </c>
      <c r="D17" s="169">
        <v>2</v>
      </c>
      <c r="E17" s="164"/>
    </row>
    <row r="18" spans="1:5" s="163" customFormat="1" ht="15.75" customHeight="1">
      <c r="A18" s="167"/>
      <c r="B18" s="167">
        <v>2</v>
      </c>
      <c r="C18" s="164" t="s">
        <v>82</v>
      </c>
      <c r="D18" s="169">
        <v>3</v>
      </c>
      <c r="E18" s="164"/>
    </row>
    <row r="19" spans="1:5" s="163" customFormat="1" ht="15.75" customHeight="1">
      <c r="A19" s="167"/>
      <c r="B19" s="167">
        <v>3</v>
      </c>
      <c r="C19" s="164" t="s">
        <v>83</v>
      </c>
      <c r="D19" s="169">
        <v>4</v>
      </c>
      <c r="E19" s="164"/>
    </row>
    <row r="20" spans="1:5" s="163" customFormat="1" ht="15.75" customHeight="1">
      <c r="A20" s="167"/>
      <c r="B20" s="167">
        <v>4</v>
      </c>
      <c r="C20" s="164" t="s">
        <v>84</v>
      </c>
      <c r="D20" s="169">
        <v>10</v>
      </c>
      <c r="E20" s="164"/>
    </row>
    <row r="21" spans="1:5" s="163" customFormat="1" ht="15.75" customHeight="1">
      <c r="A21" s="167"/>
      <c r="B21" s="167"/>
      <c r="C21" s="164"/>
      <c r="D21" s="169"/>
      <c r="E21" s="164"/>
    </row>
    <row r="22" spans="1:5" s="163" customFormat="1" ht="16.5" customHeight="1">
      <c r="A22" s="167"/>
      <c r="B22" s="167"/>
      <c r="C22" s="164"/>
      <c r="D22" s="169"/>
      <c r="E22" s="164"/>
    </row>
    <row r="23" spans="1:5" s="163" customFormat="1" ht="18.75" customHeight="1">
      <c r="A23" s="167"/>
      <c r="B23" s="167"/>
      <c r="C23" s="164"/>
      <c r="D23" s="169"/>
      <c r="E23" s="164"/>
    </row>
    <row r="24" spans="1:5" s="163" customFormat="1" ht="17.25" customHeight="1">
      <c r="A24" s="167"/>
      <c r="B24" s="167"/>
      <c r="C24" s="164"/>
      <c r="D24" s="169"/>
      <c r="E24" s="164"/>
    </row>
    <row r="25" spans="1:5" s="163" customFormat="1" ht="20.25" customHeight="1">
      <c r="A25" s="167"/>
      <c r="B25" s="167"/>
      <c r="C25" s="164"/>
      <c r="D25" s="169"/>
      <c r="E25" s="164"/>
    </row>
    <row r="26" spans="1:5" s="163" customFormat="1" ht="19.5" customHeight="1">
      <c r="A26" s="167"/>
      <c r="B26" s="167"/>
      <c r="C26" s="164"/>
      <c r="D26" s="169"/>
      <c r="E26" s="164"/>
    </row>
    <row r="27" spans="1:5" s="163" customFormat="1" ht="15">
      <c r="C27" s="164"/>
      <c r="D27" s="170"/>
      <c r="E27" s="164"/>
    </row>
    <row r="28" spans="1:5" s="163" customFormat="1" ht="15">
      <c r="C28" s="164"/>
      <c r="D28" s="164"/>
      <c r="E28" s="164"/>
    </row>
    <row r="29" spans="1:5" s="163" customFormat="1" ht="15">
      <c r="C29" s="164"/>
      <c r="D29" s="164"/>
      <c r="E29" s="164"/>
    </row>
    <row r="30" spans="1:5" s="163" customFormat="1" ht="15">
      <c r="C30" s="164"/>
      <c r="D30" s="164"/>
      <c r="E30" s="164"/>
    </row>
    <row r="31" spans="1:5" s="163" customFormat="1" ht="15">
      <c r="C31" s="164"/>
      <c r="D31" s="164"/>
      <c r="E31" s="164"/>
    </row>
    <row r="32" spans="1:5" s="163" customFormat="1" ht="15">
      <c r="C32" s="164"/>
      <c r="D32" s="164"/>
      <c r="E32" s="164"/>
    </row>
    <row r="33" spans="1:16" s="163" customFormat="1" ht="15">
      <c r="C33" s="164"/>
      <c r="D33" s="164"/>
      <c r="E33" s="164"/>
    </row>
    <row r="34" spans="1:16" s="163" customFormat="1" ht="15">
      <c r="C34" s="164"/>
      <c r="D34" s="164"/>
      <c r="E34" s="164"/>
    </row>
    <row r="35" spans="1:16" s="163" customFormat="1" ht="15">
      <c r="C35" s="164"/>
      <c r="D35" s="164"/>
      <c r="E35" s="164"/>
    </row>
    <row r="36" spans="1:16" s="163" customFormat="1" ht="15">
      <c r="C36" s="164"/>
      <c r="D36" s="164"/>
      <c r="E36" s="164"/>
    </row>
    <row r="37" spans="1:16" s="163" customFormat="1" ht="15">
      <c r="C37" s="164"/>
      <c r="D37" s="164"/>
      <c r="E37" s="164"/>
    </row>
    <row r="38" spans="1:16" s="163" customFormat="1" ht="15">
      <c r="C38" s="164"/>
      <c r="D38" s="164"/>
      <c r="E38" s="164"/>
    </row>
    <row r="39" spans="1:16" s="163" customFormat="1" ht="15">
      <c r="C39" s="164"/>
      <c r="D39" s="164"/>
      <c r="E39" s="164"/>
    </row>
    <row r="40" spans="1:16" s="163" customFormat="1" ht="15">
      <c r="C40" s="164"/>
      <c r="D40" s="164"/>
      <c r="E40" s="164"/>
    </row>
    <row r="41" spans="1:16" s="163" customFormat="1" ht="15">
      <c r="C41" s="164"/>
      <c r="D41" s="164"/>
      <c r="E41" s="164"/>
    </row>
    <row r="42" spans="1:16" s="163" customFormat="1" ht="15">
      <c r="A42" s="171"/>
      <c r="B42" s="171"/>
      <c r="C42" s="172"/>
      <c r="D42" s="164"/>
      <c r="E42" s="164"/>
    </row>
    <row r="43" spans="1:16" s="163" customFormat="1" ht="15">
      <c r="C43" s="164"/>
      <c r="D43" s="164"/>
      <c r="E43" s="164"/>
    </row>
    <row r="44" spans="1:16" s="163" customFormat="1" ht="15">
      <c r="C44" s="212"/>
      <c r="D44" s="164"/>
      <c r="E44" s="164"/>
    </row>
    <row r="45" spans="1:16" s="163" customFormat="1" ht="15">
      <c r="C45" s="169" t="s">
        <v>78</v>
      </c>
      <c r="D45" s="164"/>
      <c r="E45" s="164"/>
    </row>
    <row r="46" spans="1:16" s="163" customFormat="1" ht="15">
      <c r="C46" s="164"/>
      <c r="D46" s="164"/>
      <c r="E46" s="164"/>
    </row>
    <row r="47" spans="1:16" s="159" customFormat="1">
      <c r="A47" s="161"/>
      <c r="B47" s="161"/>
      <c r="C47" s="158"/>
      <c r="D47" s="158"/>
      <c r="E47" s="158"/>
      <c r="F47" s="158"/>
    </row>
    <row r="48" spans="1:16">
      <c r="A48" s="159"/>
      <c r="B48" s="159"/>
      <c r="C48" s="159"/>
      <c r="D48" s="159"/>
      <c r="E48" s="159"/>
      <c r="F48" s="159"/>
      <c r="G48" s="160"/>
      <c r="H48" s="160"/>
      <c r="I48" s="160"/>
      <c r="J48" s="160"/>
      <c r="K48" s="160"/>
      <c r="L48" s="160"/>
      <c r="M48" s="160"/>
      <c r="N48" s="160"/>
      <c r="O48" s="160"/>
      <c r="P48" s="160"/>
    </row>
    <row r="49" spans="1:16">
      <c r="A49" s="159"/>
      <c r="B49" s="159"/>
      <c r="C49" s="159"/>
      <c r="D49" s="159"/>
      <c r="E49" s="159"/>
      <c r="F49" s="159"/>
      <c r="G49" s="160"/>
      <c r="H49" s="160"/>
      <c r="I49" s="160"/>
      <c r="J49" s="160"/>
      <c r="K49" s="160"/>
      <c r="L49" s="160"/>
      <c r="M49" s="160"/>
      <c r="N49" s="160"/>
      <c r="O49" s="160"/>
      <c r="P49" s="160"/>
    </row>
    <row r="50" spans="1:16">
      <c r="A50" s="159"/>
      <c r="B50" s="159"/>
      <c r="C50" s="159"/>
      <c r="D50" s="159"/>
      <c r="E50" s="159"/>
      <c r="F50" s="159"/>
      <c r="G50" s="160"/>
      <c r="H50" s="160"/>
      <c r="I50" s="160"/>
      <c r="J50" s="160"/>
      <c r="K50" s="160"/>
      <c r="L50" s="160"/>
      <c r="M50" s="160"/>
      <c r="N50" s="160"/>
      <c r="O50" s="160"/>
      <c r="P50" s="160"/>
    </row>
    <row r="51" spans="1:16">
      <c r="A51" s="157"/>
      <c r="B51" s="157"/>
      <c r="C51" s="157"/>
      <c r="D51" s="157"/>
      <c r="E51" s="157"/>
      <c r="F51" s="157"/>
    </row>
    <row r="52" spans="1:16">
      <c r="A52" s="157"/>
      <c r="B52" s="157"/>
      <c r="C52" s="157"/>
      <c r="D52" s="157"/>
      <c r="E52" s="157"/>
      <c r="F52" s="157"/>
    </row>
    <row r="53" spans="1:16">
      <c r="A53" s="157"/>
      <c r="B53" s="157"/>
      <c r="C53" s="157"/>
      <c r="D53" s="157"/>
      <c r="E53" s="157"/>
      <c r="F53" s="157"/>
    </row>
    <row r="54" spans="1:16">
      <c r="A54" s="157"/>
      <c r="B54" s="157"/>
      <c r="C54" s="157"/>
      <c r="D54" s="157"/>
      <c r="E54" s="157"/>
      <c r="F54" s="157"/>
    </row>
    <row r="55" spans="1:16">
      <c r="A55" s="157"/>
      <c r="B55" s="157"/>
      <c r="C55" s="157"/>
      <c r="D55" s="157"/>
      <c r="E55" s="157"/>
      <c r="F55" s="157"/>
    </row>
    <row r="56" spans="1:16">
      <c r="A56" s="157"/>
      <c r="B56" s="157"/>
      <c r="C56" s="157"/>
      <c r="D56" s="157"/>
      <c r="E56" s="157"/>
      <c r="F56" s="157"/>
    </row>
    <row r="57" spans="1:16">
      <c r="A57" s="157"/>
      <c r="B57" s="157"/>
      <c r="C57" s="157"/>
      <c r="D57" s="157"/>
      <c r="E57" s="157"/>
      <c r="F57" s="157"/>
    </row>
    <row r="58" spans="1:16">
      <c r="A58" s="157"/>
      <c r="B58" s="157"/>
      <c r="C58" s="157"/>
      <c r="D58" s="157"/>
      <c r="E58" s="157"/>
      <c r="F58" s="157"/>
    </row>
    <row r="59" spans="1:16">
      <c r="A59" s="157"/>
      <c r="B59" s="157"/>
      <c r="C59" s="157"/>
      <c r="D59" s="157"/>
      <c r="E59" s="157"/>
      <c r="F59" s="157"/>
    </row>
    <row r="60" spans="1:16">
      <c r="A60" s="157"/>
      <c r="B60" s="157"/>
      <c r="C60" s="157"/>
      <c r="D60" s="157"/>
      <c r="E60" s="157"/>
      <c r="F60" s="157"/>
    </row>
    <row r="61" spans="1:16">
      <c r="A61" s="157"/>
      <c r="B61" s="157"/>
      <c r="C61" s="157"/>
      <c r="D61" s="157"/>
      <c r="E61" s="157"/>
      <c r="F61" s="157"/>
    </row>
    <row r="62" spans="1:16">
      <c r="A62" s="157"/>
      <c r="B62" s="157"/>
      <c r="C62" s="157"/>
      <c r="D62" s="157"/>
      <c r="E62" s="157"/>
      <c r="F62" s="157"/>
    </row>
    <row r="63" spans="1:16">
      <c r="A63" s="157"/>
      <c r="B63" s="157"/>
      <c r="C63" s="157"/>
      <c r="D63" s="157"/>
      <c r="E63" s="157"/>
      <c r="F63" s="157"/>
    </row>
    <row r="64" spans="1:16">
      <c r="A64" s="157"/>
      <c r="B64" s="157"/>
      <c r="C64" s="157"/>
      <c r="D64" s="157"/>
      <c r="E64" s="157"/>
      <c r="F64" s="157"/>
    </row>
    <row r="65" spans="1:6">
      <c r="A65" s="157"/>
      <c r="B65" s="157"/>
      <c r="C65" s="157"/>
      <c r="D65" s="157"/>
      <c r="E65" s="157"/>
      <c r="F65" s="157"/>
    </row>
    <row r="66" spans="1:6">
      <c r="A66" s="157"/>
      <c r="B66" s="157"/>
      <c r="C66" s="157"/>
      <c r="D66" s="157"/>
      <c r="E66" s="157"/>
      <c r="F66" s="157"/>
    </row>
    <row r="67" spans="1:6">
      <c r="A67" s="157"/>
      <c r="B67" s="157"/>
      <c r="C67" s="157"/>
      <c r="D67" s="157"/>
      <c r="E67" s="157"/>
      <c r="F67" s="157"/>
    </row>
    <row r="68" spans="1:6">
      <c r="A68" s="157"/>
      <c r="B68" s="157"/>
      <c r="C68" s="157"/>
      <c r="D68" s="157"/>
      <c r="E68" s="157"/>
      <c r="F68" s="157"/>
    </row>
    <row r="69" spans="1:6">
      <c r="A69" s="157"/>
      <c r="B69" s="157"/>
      <c r="C69" s="157"/>
      <c r="D69" s="157"/>
      <c r="E69" s="157"/>
      <c r="F69" s="157"/>
    </row>
    <row r="70" spans="1:6">
      <c r="A70" s="157"/>
      <c r="B70" s="157"/>
      <c r="C70" s="157"/>
      <c r="D70" s="157"/>
      <c r="E70" s="157"/>
      <c r="F70" s="157"/>
    </row>
    <row r="71" spans="1:6">
      <c r="A71" s="157"/>
      <c r="B71" s="157"/>
      <c r="C71" s="157"/>
      <c r="D71" s="157"/>
      <c r="E71" s="157"/>
      <c r="F71" s="157"/>
    </row>
    <row r="72" spans="1:6">
      <c r="A72" s="157"/>
      <c r="B72" s="157"/>
      <c r="C72" s="157"/>
      <c r="D72" s="157"/>
      <c r="E72" s="157"/>
      <c r="F72" s="157"/>
    </row>
    <row r="73" spans="1:6">
      <c r="A73" s="157"/>
      <c r="B73" s="157"/>
      <c r="C73" s="157"/>
      <c r="D73" s="157"/>
      <c r="E73" s="157"/>
      <c r="F73" s="157"/>
    </row>
    <row r="74" spans="1:6">
      <c r="A74" s="157"/>
      <c r="B74" s="157"/>
      <c r="C74" s="157"/>
      <c r="D74" s="157"/>
      <c r="E74" s="157"/>
      <c r="F74" s="157"/>
    </row>
    <row r="75" spans="1:6">
      <c r="A75" s="157"/>
      <c r="B75" s="157"/>
      <c r="C75" s="157"/>
      <c r="D75" s="157"/>
      <c r="E75" s="157"/>
      <c r="F75" s="157"/>
    </row>
    <row r="76" spans="1:6">
      <c r="A76" s="157"/>
      <c r="B76" s="157"/>
      <c r="C76" s="157"/>
      <c r="D76" s="157"/>
      <c r="E76" s="157"/>
      <c r="F76" s="157"/>
    </row>
    <row r="77" spans="1:6">
      <c r="A77" s="157"/>
      <c r="B77" s="157"/>
      <c r="C77" s="157"/>
      <c r="D77" s="157"/>
      <c r="E77" s="157"/>
      <c r="F77" s="157"/>
    </row>
    <row r="78" spans="1:6">
      <c r="A78" s="157"/>
      <c r="B78" s="157"/>
      <c r="C78" s="157"/>
      <c r="D78" s="157"/>
      <c r="E78" s="157"/>
      <c r="F78" s="157"/>
    </row>
    <row r="79" spans="1:6">
      <c r="A79" s="157"/>
      <c r="B79" s="157"/>
      <c r="C79" s="157"/>
      <c r="D79" s="157"/>
      <c r="E79" s="157"/>
      <c r="F79" s="157"/>
    </row>
    <row r="80" spans="1:6">
      <c r="A80" s="157"/>
      <c r="B80" s="157"/>
      <c r="C80" s="157"/>
      <c r="D80" s="157"/>
      <c r="E80" s="157"/>
      <c r="F80" s="157"/>
    </row>
    <row r="81" spans="1:6">
      <c r="A81" s="157"/>
      <c r="B81" s="157"/>
      <c r="C81" s="157"/>
      <c r="D81" s="157"/>
      <c r="E81" s="157"/>
      <c r="F81" s="157"/>
    </row>
    <row r="82" spans="1:6">
      <c r="A82" s="157"/>
      <c r="B82" s="157"/>
      <c r="C82" s="157"/>
      <c r="D82" s="157"/>
      <c r="E82" s="157"/>
      <c r="F82" s="157"/>
    </row>
    <row r="83" spans="1:6">
      <c r="A83" s="157"/>
      <c r="B83" s="157"/>
      <c r="C83" s="157"/>
      <c r="D83" s="157"/>
      <c r="E83" s="157"/>
      <c r="F83" s="157"/>
    </row>
    <row r="84" spans="1:6">
      <c r="A84" s="157"/>
      <c r="B84" s="157"/>
      <c r="C84" s="157"/>
      <c r="D84" s="157"/>
      <c r="E84" s="157"/>
      <c r="F84" s="157"/>
    </row>
    <row r="85" spans="1:6">
      <c r="A85" s="157"/>
      <c r="B85" s="157"/>
      <c r="C85" s="157"/>
      <c r="D85" s="157"/>
      <c r="E85" s="157"/>
      <c r="F85" s="157"/>
    </row>
    <row r="86" spans="1:6">
      <c r="A86" s="157"/>
      <c r="B86" s="157"/>
      <c r="C86" s="157"/>
      <c r="D86" s="157"/>
      <c r="E86" s="157"/>
      <c r="F86" s="157"/>
    </row>
    <row r="87" spans="1:6">
      <c r="A87" s="157"/>
      <c r="B87" s="157"/>
      <c r="C87" s="157"/>
      <c r="D87" s="157"/>
      <c r="E87" s="157"/>
      <c r="F87" s="157"/>
    </row>
    <row r="88" spans="1:6">
      <c r="A88" s="157"/>
      <c r="B88" s="157"/>
      <c r="C88" s="157"/>
      <c r="D88" s="157"/>
      <c r="E88" s="157"/>
      <c r="F88" s="157"/>
    </row>
    <row r="89" spans="1:6">
      <c r="A89" s="157"/>
      <c r="B89" s="157"/>
      <c r="C89" s="157"/>
      <c r="D89" s="157"/>
      <c r="E89" s="157"/>
      <c r="F89" s="157"/>
    </row>
    <row r="90" spans="1:6">
      <c r="A90" s="157"/>
      <c r="B90" s="157"/>
      <c r="C90" s="157"/>
      <c r="D90" s="157"/>
      <c r="E90" s="157"/>
      <c r="F90" s="157"/>
    </row>
    <row r="91" spans="1:6">
      <c r="A91" s="157"/>
      <c r="B91" s="157"/>
      <c r="C91" s="157"/>
      <c r="D91" s="157"/>
      <c r="E91" s="157"/>
      <c r="F91" s="157"/>
    </row>
    <row r="92" spans="1:6">
      <c r="A92" s="157"/>
      <c r="B92" s="157"/>
      <c r="C92" s="157"/>
      <c r="D92" s="157"/>
      <c r="E92" s="157"/>
      <c r="F92" s="157"/>
    </row>
    <row r="93" spans="1:6">
      <c r="A93" s="157"/>
      <c r="B93" s="157"/>
      <c r="C93" s="157"/>
      <c r="D93" s="157"/>
      <c r="E93" s="157"/>
      <c r="F93" s="157"/>
    </row>
    <row r="94" spans="1:6">
      <c r="A94" s="157"/>
      <c r="B94" s="157"/>
      <c r="C94" s="157"/>
      <c r="D94" s="157"/>
      <c r="E94" s="157"/>
      <c r="F94" s="157"/>
    </row>
    <row r="95" spans="1:6">
      <c r="A95" s="157"/>
      <c r="B95" s="157"/>
      <c r="C95" s="157"/>
      <c r="D95" s="157"/>
      <c r="E95" s="157"/>
      <c r="F95" s="157"/>
    </row>
    <row r="96" spans="1:6">
      <c r="A96" s="157"/>
      <c r="B96" s="157"/>
      <c r="C96" s="157"/>
      <c r="D96" s="157"/>
      <c r="E96" s="157"/>
      <c r="F96" s="157"/>
    </row>
    <row r="97" spans="1:6">
      <c r="A97" s="157"/>
      <c r="B97" s="157"/>
      <c r="C97" s="157"/>
      <c r="D97" s="157"/>
      <c r="E97" s="157"/>
      <c r="F97" s="157"/>
    </row>
    <row r="98" spans="1:6">
      <c r="A98" s="157"/>
      <c r="B98" s="157"/>
      <c r="C98" s="157"/>
      <c r="D98" s="157"/>
      <c r="E98" s="157"/>
      <c r="F98" s="157"/>
    </row>
    <row r="99" spans="1:6">
      <c r="A99" s="157"/>
      <c r="B99" s="157"/>
      <c r="C99" s="157"/>
      <c r="D99" s="157"/>
      <c r="E99" s="157"/>
      <c r="F99" s="157"/>
    </row>
    <row r="100" spans="1:6">
      <c r="A100" s="157"/>
      <c r="B100" s="157"/>
      <c r="C100" s="157"/>
      <c r="D100" s="157"/>
      <c r="E100" s="157"/>
      <c r="F100" s="157"/>
    </row>
    <row r="101" spans="1:6">
      <c r="A101" s="157"/>
      <c r="B101" s="157"/>
      <c r="C101" s="157"/>
      <c r="D101" s="157"/>
      <c r="E101" s="157"/>
      <c r="F101" s="157"/>
    </row>
    <row r="102" spans="1:6">
      <c r="A102" s="157"/>
      <c r="B102" s="157"/>
      <c r="C102" s="157"/>
      <c r="D102" s="157"/>
      <c r="E102" s="157"/>
      <c r="F102" s="157"/>
    </row>
    <row r="103" spans="1:6">
      <c r="A103" s="157"/>
      <c r="B103" s="157"/>
      <c r="C103" s="157"/>
      <c r="D103" s="157"/>
      <c r="E103" s="157"/>
      <c r="F103" s="157"/>
    </row>
    <row r="104" spans="1:6">
      <c r="A104" s="188"/>
      <c r="B104" s="188"/>
      <c r="C104" s="245"/>
      <c r="D104" s="245"/>
      <c r="E104" s="245"/>
      <c r="F104" s="245"/>
    </row>
    <row r="105" spans="1:6">
      <c r="A105" s="188"/>
      <c r="B105" s="188"/>
      <c r="C105" s="157"/>
      <c r="D105" s="157"/>
      <c r="E105" s="174"/>
      <c r="F105" s="157"/>
    </row>
    <row r="106" spans="1:6">
      <c r="A106" s="188"/>
      <c r="B106" s="188"/>
      <c r="C106" s="243"/>
      <c r="D106" s="243"/>
      <c r="E106" s="243"/>
      <c r="F106" s="157"/>
    </row>
    <row r="107" spans="1:6">
      <c r="A107" s="188"/>
      <c r="B107" s="188"/>
      <c r="C107" s="157"/>
      <c r="D107" s="243"/>
      <c r="E107" s="243"/>
      <c r="F107" s="243"/>
    </row>
  </sheetData>
  <mergeCells count="7">
    <mergeCell ref="D107:F107"/>
    <mergeCell ref="A4:B4"/>
    <mergeCell ref="A5:B5"/>
    <mergeCell ref="A6:B6"/>
    <mergeCell ref="A7:B7"/>
    <mergeCell ref="C104:F104"/>
    <mergeCell ref="C106:E106"/>
  </mergeCells>
  <pageMargins left="0.46" right="0.38" top="0.55000000000000004" bottom="0.39" header="0.5" footer="0.27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35"/>
  <sheetViews>
    <sheetView view="pageBreakPreview" zoomScaleNormal="100" workbookViewId="0">
      <selection activeCell="C23" sqref="C23"/>
    </sheetView>
  </sheetViews>
  <sheetFormatPr defaultRowHeight="12.75"/>
  <cols>
    <col min="1" max="1" width="89.7109375" style="183" customWidth="1"/>
    <col min="2" max="2" width="8.5703125" style="184" customWidth="1"/>
    <col min="3" max="3" width="8.5703125" style="185" customWidth="1"/>
    <col min="4" max="4" width="26.140625" style="185" customWidth="1"/>
    <col min="5" max="5" width="7" style="183" customWidth="1"/>
    <col min="6" max="7" width="6.7109375" style="183" customWidth="1"/>
    <col min="8" max="8" width="6" style="183" customWidth="1"/>
    <col min="9" max="9" width="7" style="183" customWidth="1"/>
    <col min="10" max="11" width="8.28515625" style="183" customWidth="1"/>
    <col min="12" max="12" width="7.85546875" style="183" customWidth="1"/>
    <col min="13" max="13" width="7" style="183" customWidth="1"/>
    <col min="14" max="256" width="9.140625" style="183"/>
    <col min="257" max="257" width="89.7109375" style="183" customWidth="1"/>
    <col min="258" max="258" width="16.28515625" style="183" customWidth="1"/>
    <col min="259" max="259" width="34.5703125" style="183" customWidth="1"/>
    <col min="260" max="260" width="26.140625" style="183" customWidth="1"/>
    <col min="261" max="261" width="7" style="183" customWidth="1"/>
    <col min="262" max="263" width="6.7109375" style="183" customWidth="1"/>
    <col min="264" max="264" width="6" style="183" customWidth="1"/>
    <col min="265" max="265" width="7" style="183" customWidth="1"/>
    <col min="266" max="267" width="8.28515625" style="183" customWidth="1"/>
    <col min="268" max="268" width="7.85546875" style="183" customWidth="1"/>
    <col min="269" max="269" width="7" style="183" customWidth="1"/>
    <col min="270" max="512" width="9.140625" style="183"/>
    <col min="513" max="513" width="89.7109375" style="183" customWidth="1"/>
    <col min="514" max="514" width="16.28515625" style="183" customWidth="1"/>
    <col min="515" max="515" width="34.5703125" style="183" customWidth="1"/>
    <col min="516" max="516" width="26.140625" style="183" customWidth="1"/>
    <col min="517" max="517" width="7" style="183" customWidth="1"/>
    <col min="518" max="519" width="6.7109375" style="183" customWidth="1"/>
    <col min="520" max="520" width="6" style="183" customWidth="1"/>
    <col min="521" max="521" width="7" style="183" customWidth="1"/>
    <col min="522" max="523" width="8.28515625" style="183" customWidth="1"/>
    <col min="524" max="524" width="7.85546875" style="183" customWidth="1"/>
    <col min="525" max="525" width="7" style="183" customWidth="1"/>
    <col min="526" max="768" width="9.140625" style="183"/>
    <col min="769" max="769" width="89.7109375" style="183" customWidth="1"/>
    <col min="770" max="770" width="16.28515625" style="183" customWidth="1"/>
    <col min="771" max="771" width="34.5703125" style="183" customWidth="1"/>
    <col min="772" max="772" width="26.140625" style="183" customWidth="1"/>
    <col min="773" max="773" width="7" style="183" customWidth="1"/>
    <col min="774" max="775" width="6.7109375" style="183" customWidth="1"/>
    <col min="776" max="776" width="6" style="183" customWidth="1"/>
    <col min="777" max="777" width="7" style="183" customWidth="1"/>
    <col min="778" max="779" width="8.28515625" style="183" customWidth="1"/>
    <col min="780" max="780" width="7.85546875" style="183" customWidth="1"/>
    <col min="781" max="781" width="7" style="183" customWidth="1"/>
    <col min="782" max="1024" width="9.140625" style="183"/>
    <col min="1025" max="1025" width="89.7109375" style="183" customWidth="1"/>
    <col min="1026" max="1026" width="16.28515625" style="183" customWidth="1"/>
    <col min="1027" max="1027" width="34.5703125" style="183" customWidth="1"/>
    <col min="1028" max="1028" width="26.140625" style="183" customWidth="1"/>
    <col min="1029" max="1029" width="7" style="183" customWidth="1"/>
    <col min="1030" max="1031" width="6.7109375" style="183" customWidth="1"/>
    <col min="1032" max="1032" width="6" style="183" customWidth="1"/>
    <col min="1033" max="1033" width="7" style="183" customWidth="1"/>
    <col min="1034" max="1035" width="8.28515625" style="183" customWidth="1"/>
    <col min="1036" max="1036" width="7.85546875" style="183" customWidth="1"/>
    <col min="1037" max="1037" width="7" style="183" customWidth="1"/>
    <col min="1038" max="1280" width="9.140625" style="183"/>
    <col min="1281" max="1281" width="89.7109375" style="183" customWidth="1"/>
    <col min="1282" max="1282" width="16.28515625" style="183" customWidth="1"/>
    <col min="1283" max="1283" width="34.5703125" style="183" customWidth="1"/>
    <col min="1284" max="1284" width="26.140625" style="183" customWidth="1"/>
    <col min="1285" max="1285" width="7" style="183" customWidth="1"/>
    <col min="1286" max="1287" width="6.7109375" style="183" customWidth="1"/>
    <col min="1288" max="1288" width="6" style="183" customWidth="1"/>
    <col min="1289" max="1289" width="7" style="183" customWidth="1"/>
    <col min="1290" max="1291" width="8.28515625" style="183" customWidth="1"/>
    <col min="1292" max="1292" width="7.85546875" style="183" customWidth="1"/>
    <col min="1293" max="1293" width="7" style="183" customWidth="1"/>
    <col min="1294" max="1536" width="9.140625" style="183"/>
    <col min="1537" max="1537" width="89.7109375" style="183" customWidth="1"/>
    <col min="1538" max="1538" width="16.28515625" style="183" customWidth="1"/>
    <col min="1539" max="1539" width="34.5703125" style="183" customWidth="1"/>
    <col min="1540" max="1540" width="26.140625" style="183" customWidth="1"/>
    <col min="1541" max="1541" width="7" style="183" customWidth="1"/>
    <col min="1542" max="1543" width="6.7109375" style="183" customWidth="1"/>
    <col min="1544" max="1544" width="6" style="183" customWidth="1"/>
    <col min="1545" max="1545" width="7" style="183" customWidth="1"/>
    <col min="1546" max="1547" width="8.28515625" style="183" customWidth="1"/>
    <col min="1548" max="1548" width="7.85546875" style="183" customWidth="1"/>
    <col min="1549" max="1549" width="7" style="183" customWidth="1"/>
    <col min="1550" max="1792" width="9.140625" style="183"/>
    <col min="1793" max="1793" width="89.7109375" style="183" customWidth="1"/>
    <col min="1794" max="1794" width="16.28515625" style="183" customWidth="1"/>
    <col min="1795" max="1795" width="34.5703125" style="183" customWidth="1"/>
    <col min="1796" max="1796" width="26.140625" style="183" customWidth="1"/>
    <col min="1797" max="1797" width="7" style="183" customWidth="1"/>
    <col min="1798" max="1799" width="6.7109375" style="183" customWidth="1"/>
    <col min="1800" max="1800" width="6" style="183" customWidth="1"/>
    <col min="1801" max="1801" width="7" style="183" customWidth="1"/>
    <col min="1802" max="1803" width="8.28515625" style="183" customWidth="1"/>
    <col min="1804" max="1804" width="7.85546875" style="183" customWidth="1"/>
    <col min="1805" max="1805" width="7" style="183" customWidth="1"/>
    <col min="1806" max="2048" width="9.140625" style="183"/>
    <col min="2049" max="2049" width="89.7109375" style="183" customWidth="1"/>
    <col min="2050" max="2050" width="16.28515625" style="183" customWidth="1"/>
    <col min="2051" max="2051" width="34.5703125" style="183" customWidth="1"/>
    <col min="2052" max="2052" width="26.140625" style="183" customWidth="1"/>
    <col min="2053" max="2053" width="7" style="183" customWidth="1"/>
    <col min="2054" max="2055" width="6.7109375" style="183" customWidth="1"/>
    <col min="2056" max="2056" width="6" style="183" customWidth="1"/>
    <col min="2057" max="2057" width="7" style="183" customWidth="1"/>
    <col min="2058" max="2059" width="8.28515625" style="183" customWidth="1"/>
    <col min="2060" max="2060" width="7.85546875" style="183" customWidth="1"/>
    <col min="2061" max="2061" width="7" style="183" customWidth="1"/>
    <col min="2062" max="2304" width="9.140625" style="183"/>
    <col min="2305" max="2305" width="89.7109375" style="183" customWidth="1"/>
    <col min="2306" max="2306" width="16.28515625" style="183" customWidth="1"/>
    <col min="2307" max="2307" width="34.5703125" style="183" customWidth="1"/>
    <col min="2308" max="2308" width="26.140625" style="183" customWidth="1"/>
    <col min="2309" max="2309" width="7" style="183" customWidth="1"/>
    <col min="2310" max="2311" width="6.7109375" style="183" customWidth="1"/>
    <col min="2312" max="2312" width="6" style="183" customWidth="1"/>
    <col min="2313" max="2313" width="7" style="183" customWidth="1"/>
    <col min="2314" max="2315" width="8.28515625" style="183" customWidth="1"/>
    <col min="2316" max="2316" width="7.85546875" style="183" customWidth="1"/>
    <col min="2317" max="2317" width="7" style="183" customWidth="1"/>
    <col min="2318" max="2560" width="9.140625" style="183"/>
    <col min="2561" max="2561" width="89.7109375" style="183" customWidth="1"/>
    <col min="2562" max="2562" width="16.28515625" style="183" customWidth="1"/>
    <col min="2563" max="2563" width="34.5703125" style="183" customWidth="1"/>
    <col min="2564" max="2564" width="26.140625" style="183" customWidth="1"/>
    <col min="2565" max="2565" width="7" style="183" customWidth="1"/>
    <col min="2566" max="2567" width="6.7109375" style="183" customWidth="1"/>
    <col min="2568" max="2568" width="6" style="183" customWidth="1"/>
    <col min="2569" max="2569" width="7" style="183" customWidth="1"/>
    <col min="2570" max="2571" width="8.28515625" style="183" customWidth="1"/>
    <col min="2572" max="2572" width="7.85546875" style="183" customWidth="1"/>
    <col min="2573" max="2573" width="7" style="183" customWidth="1"/>
    <col min="2574" max="2816" width="9.140625" style="183"/>
    <col min="2817" max="2817" width="89.7109375" style="183" customWidth="1"/>
    <col min="2818" max="2818" width="16.28515625" style="183" customWidth="1"/>
    <col min="2819" max="2819" width="34.5703125" style="183" customWidth="1"/>
    <col min="2820" max="2820" width="26.140625" style="183" customWidth="1"/>
    <col min="2821" max="2821" width="7" style="183" customWidth="1"/>
    <col min="2822" max="2823" width="6.7109375" style="183" customWidth="1"/>
    <col min="2824" max="2824" width="6" style="183" customWidth="1"/>
    <col min="2825" max="2825" width="7" style="183" customWidth="1"/>
    <col min="2826" max="2827" width="8.28515625" style="183" customWidth="1"/>
    <col min="2828" max="2828" width="7.85546875" style="183" customWidth="1"/>
    <col min="2829" max="2829" width="7" style="183" customWidth="1"/>
    <col min="2830" max="3072" width="9.140625" style="183"/>
    <col min="3073" max="3073" width="89.7109375" style="183" customWidth="1"/>
    <col min="3074" max="3074" width="16.28515625" style="183" customWidth="1"/>
    <col min="3075" max="3075" width="34.5703125" style="183" customWidth="1"/>
    <col min="3076" max="3076" width="26.140625" style="183" customWidth="1"/>
    <col min="3077" max="3077" width="7" style="183" customWidth="1"/>
    <col min="3078" max="3079" width="6.7109375" style="183" customWidth="1"/>
    <col min="3080" max="3080" width="6" style="183" customWidth="1"/>
    <col min="3081" max="3081" width="7" style="183" customWidth="1"/>
    <col min="3082" max="3083" width="8.28515625" style="183" customWidth="1"/>
    <col min="3084" max="3084" width="7.85546875" style="183" customWidth="1"/>
    <col min="3085" max="3085" width="7" style="183" customWidth="1"/>
    <col min="3086" max="3328" width="9.140625" style="183"/>
    <col min="3329" max="3329" width="89.7109375" style="183" customWidth="1"/>
    <col min="3330" max="3330" width="16.28515625" style="183" customWidth="1"/>
    <col min="3331" max="3331" width="34.5703125" style="183" customWidth="1"/>
    <col min="3332" max="3332" width="26.140625" style="183" customWidth="1"/>
    <col min="3333" max="3333" width="7" style="183" customWidth="1"/>
    <col min="3334" max="3335" width="6.7109375" style="183" customWidth="1"/>
    <col min="3336" max="3336" width="6" style="183" customWidth="1"/>
    <col min="3337" max="3337" width="7" style="183" customWidth="1"/>
    <col min="3338" max="3339" width="8.28515625" style="183" customWidth="1"/>
    <col min="3340" max="3340" width="7.85546875" style="183" customWidth="1"/>
    <col min="3341" max="3341" width="7" style="183" customWidth="1"/>
    <col min="3342" max="3584" width="9.140625" style="183"/>
    <col min="3585" max="3585" width="89.7109375" style="183" customWidth="1"/>
    <col min="3586" max="3586" width="16.28515625" style="183" customWidth="1"/>
    <col min="3587" max="3587" width="34.5703125" style="183" customWidth="1"/>
    <col min="3588" max="3588" width="26.140625" style="183" customWidth="1"/>
    <col min="3589" max="3589" width="7" style="183" customWidth="1"/>
    <col min="3590" max="3591" width="6.7109375" style="183" customWidth="1"/>
    <col min="3592" max="3592" width="6" style="183" customWidth="1"/>
    <col min="3593" max="3593" width="7" style="183" customWidth="1"/>
    <col min="3594" max="3595" width="8.28515625" style="183" customWidth="1"/>
    <col min="3596" max="3596" width="7.85546875" style="183" customWidth="1"/>
    <col min="3597" max="3597" width="7" style="183" customWidth="1"/>
    <col min="3598" max="3840" width="9.140625" style="183"/>
    <col min="3841" max="3841" width="89.7109375" style="183" customWidth="1"/>
    <col min="3842" max="3842" width="16.28515625" style="183" customWidth="1"/>
    <col min="3843" max="3843" width="34.5703125" style="183" customWidth="1"/>
    <col min="3844" max="3844" width="26.140625" style="183" customWidth="1"/>
    <col min="3845" max="3845" width="7" style="183" customWidth="1"/>
    <col min="3846" max="3847" width="6.7109375" style="183" customWidth="1"/>
    <col min="3848" max="3848" width="6" style="183" customWidth="1"/>
    <col min="3849" max="3849" width="7" style="183" customWidth="1"/>
    <col min="3850" max="3851" width="8.28515625" style="183" customWidth="1"/>
    <col min="3852" max="3852" width="7.85546875" style="183" customWidth="1"/>
    <col min="3853" max="3853" width="7" style="183" customWidth="1"/>
    <col min="3854" max="4096" width="9.140625" style="183"/>
    <col min="4097" max="4097" width="89.7109375" style="183" customWidth="1"/>
    <col min="4098" max="4098" width="16.28515625" style="183" customWidth="1"/>
    <col min="4099" max="4099" width="34.5703125" style="183" customWidth="1"/>
    <col min="4100" max="4100" width="26.140625" style="183" customWidth="1"/>
    <col min="4101" max="4101" width="7" style="183" customWidth="1"/>
    <col min="4102" max="4103" width="6.7109375" style="183" customWidth="1"/>
    <col min="4104" max="4104" width="6" style="183" customWidth="1"/>
    <col min="4105" max="4105" width="7" style="183" customWidth="1"/>
    <col min="4106" max="4107" width="8.28515625" style="183" customWidth="1"/>
    <col min="4108" max="4108" width="7.85546875" style="183" customWidth="1"/>
    <col min="4109" max="4109" width="7" style="183" customWidth="1"/>
    <col min="4110" max="4352" width="9.140625" style="183"/>
    <col min="4353" max="4353" width="89.7109375" style="183" customWidth="1"/>
    <col min="4354" max="4354" width="16.28515625" style="183" customWidth="1"/>
    <col min="4355" max="4355" width="34.5703125" style="183" customWidth="1"/>
    <col min="4356" max="4356" width="26.140625" style="183" customWidth="1"/>
    <col min="4357" max="4357" width="7" style="183" customWidth="1"/>
    <col min="4358" max="4359" width="6.7109375" style="183" customWidth="1"/>
    <col min="4360" max="4360" width="6" style="183" customWidth="1"/>
    <col min="4361" max="4361" width="7" style="183" customWidth="1"/>
    <col min="4362" max="4363" width="8.28515625" style="183" customWidth="1"/>
    <col min="4364" max="4364" width="7.85546875" style="183" customWidth="1"/>
    <col min="4365" max="4365" width="7" style="183" customWidth="1"/>
    <col min="4366" max="4608" width="9.140625" style="183"/>
    <col min="4609" max="4609" width="89.7109375" style="183" customWidth="1"/>
    <col min="4610" max="4610" width="16.28515625" style="183" customWidth="1"/>
    <col min="4611" max="4611" width="34.5703125" style="183" customWidth="1"/>
    <col min="4612" max="4612" width="26.140625" style="183" customWidth="1"/>
    <col min="4613" max="4613" width="7" style="183" customWidth="1"/>
    <col min="4614" max="4615" width="6.7109375" style="183" customWidth="1"/>
    <col min="4616" max="4616" width="6" style="183" customWidth="1"/>
    <col min="4617" max="4617" width="7" style="183" customWidth="1"/>
    <col min="4618" max="4619" width="8.28515625" style="183" customWidth="1"/>
    <col min="4620" max="4620" width="7.85546875" style="183" customWidth="1"/>
    <col min="4621" max="4621" width="7" style="183" customWidth="1"/>
    <col min="4622" max="4864" width="9.140625" style="183"/>
    <col min="4865" max="4865" width="89.7109375" style="183" customWidth="1"/>
    <col min="4866" max="4866" width="16.28515625" style="183" customWidth="1"/>
    <col min="4867" max="4867" width="34.5703125" style="183" customWidth="1"/>
    <col min="4868" max="4868" width="26.140625" style="183" customWidth="1"/>
    <col min="4869" max="4869" width="7" style="183" customWidth="1"/>
    <col min="4870" max="4871" width="6.7109375" style="183" customWidth="1"/>
    <col min="4872" max="4872" width="6" style="183" customWidth="1"/>
    <col min="4873" max="4873" width="7" style="183" customWidth="1"/>
    <col min="4874" max="4875" width="8.28515625" style="183" customWidth="1"/>
    <col min="4876" max="4876" width="7.85546875" style="183" customWidth="1"/>
    <col min="4877" max="4877" width="7" style="183" customWidth="1"/>
    <col min="4878" max="5120" width="9.140625" style="183"/>
    <col min="5121" max="5121" width="89.7109375" style="183" customWidth="1"/>
    <col min="5122" max="5122" width="16.28515625" style="183" customWidth="1"/>
    <col min="5123" max="5123" width="34.5703125" style="183" customWidth="1"/>
    <col min="5124" max="5124" width="26.140625" style="183" customWidth="1"/>
    <col min="5125" max="5125" width="7" style="183" customWidth="1"/>
    <col min="5126" max="5127" width="6.7109375" style="183" customWidth="1"/>
    <col min="5128" max="5128" width="6" style="183" customWidth="1"/>
    <col min="5129" max="5129" width="7" style="183" customWidth="1"/>
    <col min="5130" max="5131" width="8.28515625" style="183" customWidth="1"/>
    <col min="5132" max="5132" width="7.85546875" style="183" customWidth="1"/>
    <col min="5133" max="5133" width="7" style="183" customWidth="1"/>
    <col min="5134" max="5376" width="9.140625" style="183"/>
    <col min="5377" max="5377" width="89.7109375" style="183" customWidth="1"/>
    <col min="5378" max="5378" width="16.28515625" style="183" customWidth="1"/>
    <col min="5379" max="5379" width="34.5703125" style="183" customWidth="1"/>
    <col min="5380" max="5380" width="26.140625" style="183" customWidth="1"/>
    <col min="5381" max="5381" width="7" style="183" customWidth="1"/>
    <col min="5382" max="5383" width="6.7109375" style="183" customWidth="1"/>
    <col min="5384" max="5384" width="6" style="183" customWidth="1"/>
    <col min="5385" max="5385" width="7" style="183" customWidth="1"/>
    <col min="5386" max="5387" width="8.28515625" style="183" customWidth="1"/>
    <col min="5388" max="5388" width="7.85546875" style="183" customWidth="1"/>
    <col min="5389" max="5389" width="7" style="183" customWidth="1"/>
    <col min="5390" max="5632" width="9.140625" style="183"/>
    <col min="5633" max="5633" width="89.7109375" style="183" customWidth="1"/>
    <col min="5634" max="5634" width="16.28515625" style="183" customWidth="1"/>
    <col min="5635" max="5635" width="34.5703125" style="183" customWidth="1"/>
    <col min="5636" max="5636" width="26.140625" style="183" customWidth="1"/>
    <col min="5637" max="5637" width="7" style="183" customWidth="1"/>
    <col min="5638" max="5639" width="6.7109375" style="183" customWidth="1"/>
    <col min="5640" max="5640" width="6" style="183" customWidth="1"/>
    <col min="5641" max="5641" width="7" style="183" customWidth="1"/>
    <col min="5642" max="5643" width="8.28515625" style="183" customWidth="1"/>
    <col min="5644" max="5644" width="7.85546875" style="183" customWidth="1"/>
    <col min="5645" max="5645" width="7" style="183" customWidth="1"/>
    <col min="5646" max="5888" width="9.140625" style="183"/>
    <col min="5889" max="5889" width="89.7109375" style="183" customWidth="1"/>
    <col min="5890" max="5890" width="16.28515625" style="183" customWidth="1"/>
    <col min="5891" max="5891" width="34.5703125" style="183" customWidth="1"/>
    <col min="5892" max="5892" width="26.140625" style="183" customWidth="1"/>
    <col min="5893" max="5893" width="7" style="183" customWidth="1"/>
    <col min="5894" max="5895" width="6.7109375" style="183" customWidth="1"/>
    <col min="5896" max="5896" width="6" style="183" customWidth="1"/>
    <col min="5897" max="5897" width="7" style="183" customWidth="1"/>
    <col min="5898" max="5899" width="8.28515625" style="183" customWidth="1"/>
    <col min="5900" max="5900" width="7.85546875" style="183" customWidth="1"/>
    <col min="5901" max="5901" width="7" style="183" customWidth="1"/>
    <col min="5902" max="6144" width="9.140625" style="183"/>
    <col min="6145" max="6145" width="89.7109375" style="183" customWidth="1"/>
    <col min="6146" max="6146" width="16.28515625" style="183" customWidth="1"/>
    <col min="6147" max="6147" width="34.5703125" style="183" customWidth="1"/>
    <col min="6148" max="6148" width="26.140625" style="183" customWidth="1"/>
    <col min="6149" max="6149" width="7" style="183" customWidth="1"/>
    <col min="6150" max="6151" width="6.7109375" style="183" customWidth="1"/>
    <col min="6152" max="6152" width="6" style="183" customWidth="1"/>
    <col min="6153" max="6153" width="7" style="183" customWidth="1"/>
    <col min="6154" max="6155" width="8.28515625" style="183" customWidth="1"/>
    <col min="6156" max="6156" width="7.85546875" style="183" customWidth="1"/>
    <col min="6157" max="6157" width="7" style="183" customWidth="1"/>
    <col min="6158" max="6400" width="9.140625" style="183"/>
    <col min="6401" max="6401" width="89.7109375" style="183" customWidth="1"/>
    <col min="6402" max="6402" width="16.28515625" style="183" customWidth="1"/>
    <col min="6403" max="6403" width="34.5703125" style="183" customWidth="1"/>
    <col min="6404" max="6404" width="26.140625" style="183" customWidth="1"/>
    <col min="6405" max="6405" width="7" style="183" customWidth="1"/>
    <col min="6406" max="6407" width="6.7109375" style="183" customWidth="1"/>
    <col min="6408" max="6408" width="6" style="183" customWidth="1"/>
    <col min="6409" max="6409" width="7" style="183" customWidth="1"/>
    <col min="6410" max="6411" width="8.28515625" style="183" customWidth="1"/>
    <col min="6412" max="6412" width="7.85546875" style="183" customWidth="1"/>
    <col min="6413" max="6413" width="7" style="183" customWidth="1"/>
    <col min="6414" max="6656" width="9.140625" style="183"/>
    <col min="6657" max="6657" width="89.7109375" style="183" customWidth="1"/>
    <col min="6658" max="6658" width="16.28515625" style="183" customWidth="1"/>
    <col min="6659" max="6659" width="34.5703125" style="183" customWidth="1"/>
    <col min="6660" max="6660" width="26.140625" style="183" customWidth="1"/>
    <col min="6661" max="6661" width="7" style="183" customWidth="1"/>
    <col min="6662" max="6663" width="6.7109375" style="183" customWidth="1"/>
    <col min="6664" max="6664" width="6" style="183" customWidth="1"/>
    <col min="6665" max="6665" width="7" style="183" customWidth="1"/>
    <col min="6666" max="6667" width="8.28515625" style="183" customWidth="1"/>
    <col min="6668" max="6668" width="7.85546875" style="183" customWidth="1"/>
    <col min="6669" max="6669" width="7" style="183" customWidth="1"/>
    <col min="6670" max="6912" width="9.140625" style="183"/>
    <col min="6913" max="6913" width="89.7109375" style="183" customWidth="1"/>
    <col min="6914" max="6914" width="16.28515625" style="183" customWidth="1"/>
    <col min="6915" max="6915" width="34.5703125" style="183" customWidth="1"/>
    <col min="6916" max="6916" width="26.140625" style="183" customWidth="1"/>
    <col min="6917" max="6917" width="7" style="183" customWidth="1"/>
    <col min="6918" max="6919" width="6.7109375" style="183" customWidth="1"/>
    <col min="6920" max="6920" width="6" style="183" customWidth="1"/>
    <col min="6921" max="6921" width="7" style="183" customWidth="1"/>
    <col min="6922" max="6923" width="8.28515625" style="183" customWidth="1"/>
    <col min="6924" max="6924" width="7.85546875" style="183" customWidth="1"/>
    <col min="6925" max="6925" width="7" style="183" customWidth="1"/>
    <col min="6926" max="7168" width="9.140625" style="183"/>
    <col min="7169" max="7169" width="89.7109375" style="183" customWidth="1"/>
    <col min="7170" max="7170" width="16.28515625" style="183" customWidth="1"/>
    <col min="7171" max="7171" width="34.5703125" style="183" customWidth="1"/>
    <col min="7172" max="7172" width="26.140625" style="183" customWidth="1"/>
    <col min="7173" max="7173" width="7" style="183" customWidth="1"/>
    <col min="7174" max="7175" width="6.7109375" style="183" customWidth="1"/>
    <col min="7176" max="7176" width="6" style="183" customWidth="1"/>
    <col min="7177" max="7177" width="7" style="183" customWidth="1"/>
    <col min="7178" max="7179" width="8.28515625" style="183" customWidth="1"/>
    <col min="7180" max="7180" width="7.85546875" style="183" customWidth="1"/>
    <col min="7181" max="7181" width="7" style="183" customWidth="1"/>
    <col min="7182" max="7424" width="9.140625" style="183"/>
    <col min="7425" max="7425" width="89.7109375" style="183" customWidth="1"/>
    <col min="7426" max="7426" width="16.28515625" style="183" customWidth="1"/>
    <col min="7427" max="7427" width="34.5703125" style="183" customWidth="1"/>
    <col min="7428" max="7428" width="26.140625" style="183" customWidth="1"/>
    <col min="7429" max="7429" width="7" style="183" customWidth="1"/>
    <col min="7430" max="7431" width="6.7109375" style="183" customWidth="1"/>
    <col min="7432" max="7432" width="6" style="183" customWidth="1"/>
    <col min="7433" max="7433" width="7" style="183" customWidth="1"/>
    <col min="7434" max="7435" width="8.28515625" style="183" customWidth="1"/>
    <col min="7436" max="7436" width="7.85546875" style="183" customWidth="1"/>
    <col min="7437" max="7437" width="7" style="183" customWidth="1"/>
    <col min="7438" max="7680" width="9.140625" style="183"/>
    <col min="7681" max="7681" width="89.7109375" style="183" customWidth="1"/>
    <col min="7682" max="7682" width="16.28515625" style="183" customWidth="1"/>
    <col min="7683" max="7683" width="34.5703125" style="183" customWidth="1"/>
    <col min="7684" max="7684" width="26.140625" style="183" customWidth="1"/>
    <col min="7685" max="7685" width="7" style="183" customWidth="1"/>
    <col min="7686" max="7687" width="6.7109375" style="183" customWidth="1"/>
    <col min="7688" max="7688" width="6" style="183" customWidth="1"/>
    <col min="7689" max="7689" width="7" style="183" customWidth="1"/>
    <col min="7690" max="7691" width="8.28515625" style="183" customWidth="1"/>
    <col min="7692" max="7692" width="7.85546875" style="183" customWidth="1"/>
    <col min="7693" max="7693" width="7" style="183" customWidth="1"/>
    <col min="7694" max="7936" width="9.140625" style="183"/>
    <col min="7937" max="7937" width="89.7109375" style="183" customWidth="1"/>
    <col min="7938" max="7938" width="16.28515625" style="183" customWidth="1"/>
    <col min="7939" max="7939" width="34.5703125" style="183" customWidth="1"/>
    <col min="7940" max="7940" width="26.140625" style="183" customWidth="1"/>
    <col min="7941" max="7941" width="7" style="183" customWidth="1"/>
    <col min="7942" max="7943" width="6.7109375" style="183" customWidth="1"/>
    <col min="7944" max="7944" width="6" style="183" customWidth="1"/>
    <col min="7945" max="7945" width="7" style="183" customWidth="1"/>
    <col min="7946" max="7947" width="8.28515625" style="183" customWidth="1"/>
    <col min="7948" max="7948" width="7.85546875" style="183" customWidth="1"/>
    <col min="7949" max="7949" width="7" style="183" customWidth="1"/>
    <col min="7950" max="8192" width="9.140625" style="183"/>
    <col min="8193" max="8193" width="89.7109375" style="183" customWidth="1"/>
    <col min="8194" max="8194" width="16.28515625" style="183" customWidth="1"/>
    <col min="8195" max="8195" width="34.5703125" style="183" customWidth="1"/>
    <col min="8196" max="8196" width="26.140625" style="183" customWidth="1"/>
    <col min="8197" max="8197" width="7" style="183" customWidth="1"/>
    <col min="8198" max="8199" width="6.7109375" style="183" customWidth="1"/>
    <col min="8200" max="8200" width="6" style="183" customWidth="1"/>
    <col min="8201" max="8201" width="7" style="183" customWidth="1"/>
    <col min="8202" max="8203" width="8.28515625" style="183" customWidth="1"/>
    <col min="8204" max="8204" width="7.85546875" style="183" customWidth="1"/>
    <col min="8205" max="8205" width="7" style="183" customWidth="1"/>
    <col min="8206" max="8448" width="9.140625" style="183"/>
    <col min="8449" max="8449" width="89.7109375" style="183" customWidth="1"/>
    <col min="8450" max="8450" width="16.28515625" style="183" customWidth="1"/>
    <col min="8451" max="8451" width="34.5703125" style="183" customWidth="1"/>
    <col min="8452" max="8452" width="26.140625" style="183" customWidth="1"/>
    <col min="8453" max="8453" width="7" style="183" customWidth="1"/>
    <col min="8454" max="8455" width="6.7109375" style="183" customWidth="1"/>
    <col min="8456" max="8456" width="6" style="183" customWidth="1"/>
    <col min="8457" max="8457" width="7" style="183" customWidth="1"/>
    <col min="8458" max="8459" width="8.28515625" style="183" customWidth="1"/>
    <col min="8460" max="8460" width="7.85546875" style="183" customWidth="1"/>
    <col min="8461" max="8461" width="7" style="183" customWidth="1"/>
    <col min="8462" max="8704" width="9.140625" style="183"/>
    <col min="8705" max="8705" width="89.7109375" style="183" customWidth="1"/>
    <col min="8706" max="8706" width="16.28515625" style="183" customWidth="1"/>
    <col min="8707" max="8707" width="34.5703125" style="183" customWidth="1"/>
    <col min="8708" max="8708" width="26.140625" style="183" customWidth="1"/>
    <col min="8709" max="8709" width="7" style="183" customWidth="1"/>
    <col min="8710" max="8711" width="6.7109375" style="183" customWidth="1"/>
    <col min="8712" max="8712" width="6" style="183" customWidth="1"/>
    <col min="8713" max="8713" width="7" style="183" customWidth="1"/>
    <col min="8714" max="8715" width="8.28515625" style="183" customWidth="1"/>
    <col min="8716" max="8716" width="7.85546875" style="183" customWidth="1"/>
    <col min="8717" max="8717" width="7" style="183" customWidth="1"/>
    <col min="8718" max="8960" width="9.140625" style="183"/>
    <col min="8961" max="8961" width="89.7109375" style="183" customWidth="1"/>
    <col min="8962" max="8962" width="16.28515625" style="183" customWidth="1"/>
    <col min="8963" max="8963" width="34.5703125" style="183" customWidth="1"/>
    <col min="8964" max="8964" width="26.140625" style="183" customWidth="1"/>
    <col min="8965" max="8965" width="7" style="183" customWidth="1"/>
    <col min="8966" max="8967" width="6.7109375" style="183" customWidth="1"/>
    <col min="8968" max="8968" width="6" style="183" customWidth="1"/>
    <col min="8969" max="8969" width="7" style="183" customWidth="1"/>
    <col min="8970" max="8971" width="8.28515625" style="183" customWidth="1"/>
    <col min="8972" max="8972" width="7.85546875" style="183" customWidth="1"/>
    <col min="8973" max="8973" width="7" style="183" customWidth="1"/>
    <col min="8974" max="9216" width="9.140625" style="183"/>
    <col min="9217" max="9217" width="89.7109375" style="183" customWidth="1"/>
    <col min="9218" max="9218" width="16.28515625" style="183" customWidth="1"/>
    <col min="9219" max="9219" width="34.5703125" style="183" customWidth="1"/>
    <col min="9220" max="9220" width="26.140625" style="183" customWidth="1"/>
    <col min="9221" max="9221" width="7" style="183" customWidth="1"/>
    <col min="9222" max="9223" width="6.7109375" style="183" customWidth="1"/>
    <col min="9224" max="9224" width="6" style="183" customWidth="1"/>
    <col min="9225" max="9225" width="7" style="183" customWidth="1"/>
    <col min="9226" max="9227" width="8.28515625" style="183" customWidth="1"/>
    <col min="9228" max="9228" width="7.85546875" style="183" customWidth="1"/>
    <col min="9229" max="9229" width="7" style="183" customWidth="1"/>
    <col min="9230" max="9472" width="9.140625" style="183"/>
    <col min="9473" max="9473" width="89.7109375" style="183" customWidth="1"/>
    <col min="9474" max="9474" width="16.28515625" style="183" customWidth="1"/>
    <col min="9475" max="9475" width="34.5703125" style="183" customWidth="1"/>
    <col min="9476" max="9476" width="26.140625" style="183" customWidth="1"/>
    <col min="9477" max="9477" width="7" style="183" customWidth="1"/>
    <col min="9478" max="9479" width="6.7109375" style="183" customWidth="1"/>
    <col min="9480" max="9480" width="6" style="183" customWidth="1"/>
    <col min="9481" max="9481" width="7" style="183" customWidth="1"/>
    <col min="9482" max="9483" width="8.28515625" style="183" customWidth="1"/>
    <col min="9484" max="9484" width="7.85546875" style="183" customWidth="1"/>
    <col min="9485" max="9485" width="7" style="183" customWidth="1"/>
    <col min="9486" max="9728" width="9.140625" style="183"/>
    <col min="9729" max="9729" width="89.7109375" style="183" customWidth="1"/>
    <col min="9730" max="9730" width="16.28515625" style="183" customWidth="1"/>
    <col min="9731" max="9731" width="34.5703125" style="183" customWidth="1"/>
    <col min="9732" max="9732" width="26.140625" style="183" customWidth="1"/>
    <col min="9733" max="9733" width="7" style="183" customWidth="1"/>
    <col min="9734" max="9735" width="6.7109375" style="183" customWidth="1"/>
    <col min="9736" max="9736" width="6" style="183" customWidth="1"/>
    <col min="9737" max="9737" width="7" style="183" customWidth="1"/>
    <col min="9738" max="9739" width="8.28515625" style="183" customWidth="1"/>
    <col min="9740" max="9740" width="7.85546875" style="183" customWidth="1"/>
    <col min="9741" max="9741" width="7" style="183" customWidth="1"/>
    <col min="9742" max="9984" width="9.140625" style="183"/>
    <col min="9985" max="9985" width="89.7109375" style="183" customWidth="1"/>
    <col min="9986" max="9986" width="16.28515625" style="183" customWidth="1"/>
    <col min="9987" max="9987" width="34.5703125" style="183" customWidth="1"/>
    <col min="9988" max="9988" width="26.140625" style="183" customWidth="1"/>
    <col min="9989" max="9989" width="7" style="183" customWidth="1"/>
    <col min="9990" max="9991" width="6.7109375" style="183" customWidth="1"/>
    <col min="9992" max="9992" width="6" style="183" customWidth="1"/>
    <col min="9993" max="9993" width="7" style="183" customWidth="1"/>
    <col min="9994" max="9995" width="8.28515625" style="183" customWidth="1"/>
    <col min="9996" max="9996" width="7.85546875" style="183" customWidth="1"/>
    <col min="9997" max="9997" width="7" style="183" customWidth="1"/>
    <col min="9998" max="10240" width="9.140625" style="183"/>
    <col min="10241" max="10241" width="89.7109375" style="183" customWidth="1"/>
    <col min="10242" max="10242" width="16.28515625" style="183" customWidth="1"/>
    <col min="10243" max="10243" width="34.5703125" style="183" customWidth="1"/>
    <col min="10244" max="10244" width="26.140625" style="183" customWidth="1"/>
    <col min="10245" max="10245" width="7" style="183" customWidth="1"/>
    <col min="10246" max="10247" width="6.7109375" style="183" customWidth="1"/>
    <col min="10248" max="10248" width="6" style="183" customWidth="1"/>
    <col min="10249" max="10249" width="7" style="183" customWidth="1"/>
    <col min="10250" max="10251" width="8.28515625" style="183" customWidth="1"/>
    <col min="10252" max="10252" width="7.85546875" style="183" customWidth="1"/>
    <col min="10253" max="10253" width="7" style="183" customWidth="1"/>
    <col min="10254" max="10496" width="9.140625" style="183"/>
    <col min="10497" max="10497" width="89.7109375" style="183" customWidth="1"/>
    <col min="10498" max="10498" width="16.28515625" style="183" customWidth="1"/>
    <col min="10499" max="10499" width="34.5703125" style="183" customWidth="1"/>
    <col min="10500" max="10500" width="26.140625" style="183" customWidth="1"/>
    <col min="10501" max="10501" width="7" style="183" customWidth="1"/>
    <col min="10502" max="10503" width="6.7109375" style="183" customWidth="1"/>
    <col min="10504" max="10504" width="6" style="183" customWidth="1"/>
    <col min="10505" max="10505" width="7" style="183" customWidth="1"/>
    <col min="10506" max="10507" width="8.28515625" style="183" customWidth="1"/>
    <col min="10508" max="10508" width="7.85546875" style="183" customWidth="1"/>
    <col min="10509" max="10509" width="7" style="183" customWidth="1"/>
    <col min="10510" max="10752" width="9.140625" style="183"/>
    <col min="10753" max="10753" width="89.7109375" style="183" customWidth="1"/>
    <col min="10754" max="10754" width="16.28515625" style="183" customWidth="1"/>
    <col min="10755" max="10755" width="34.5703125" style="183" customWidth="1"/>
    <col min="10756" max="10756" width="26.140625" style="183" customWidth="1"/>
    <col min="10757" max="10757" width="7" style="183" customWidth="1"/>
    <col min="10758" max="10759" width="6.7109375" style="183" customWidth="1"/>
    <col min="10760" max="10760" width="6" style="183" customWidth="1"/>
    <col min="10761" max="10761" width="7" style="183" customWidth="1"/>
    <col min="10762" max="10763" width="8.28515625" style="183" customWidth="1"/>
    <col min="10764" max="10764" width="7.85546875" style="183" customWidth="1"/>
    <col min="10765" max="10765" width="7" style="183" customWidth="1"/>
    <col min="10766" max="11008" width="9.140625" style="183"/>
    <col min="11009" max="11009" width="89.7109375" style="183" customWidth="1"/>
    <col min="11010" max="11010" width="16.28515625" style="183" customWidth="1"/>
    <col min="11011" max="11011" width="34.5703125" style="183" customWidth="1"/>
    <col min="11012" max="11012" width="26.140625" style="183" customWidth="1"/>
    <col min="11013" max="11013" width="7" style="183" customWidth="1"/>
    <col min="11014" max="11015" width="6.7109375" style="183" customWidth="1"/>
    <col min="11016" max="11016" width="6" style="183" customWidth="1"/>
    <col min="11017" max="11017" width="7" style="183" customWidth="1"/>
    <col min="11018" max="11019" width="8.28515625" style="183" customWidth="1"/>
    <col min="11020" max="11020" width="7.85546875" style="183" customWidth="1"/>
    <col min="11021" max="11021" width="7" style="183" customWidth="1"/>
    <col min="11022" max="11264" width="9.140625" style="183"/>
    <col min="11265" max="11265" width="89.7109375" style="183" customWidth="1"/>
    <col min="11266" max="11266" width="16.28515625" style="183" customWidth="1"/>
    <col min="11267" max="11267" width="34.5703125" style="183" customWidth="1"/>
    <col min="11268" max="11268" width="26.140625" style="183" customWidth="1"/>
    <col min="11269" max="11269" width="7" style="183" customWidth="1"/>
    <col min="11270" max="11271" width="6.7109375" style="183" customWidth="1"/>
    <col min="11272" max="11272" width="6" style="183" customWidth="1"/>
    <col min="11273" max="11273" width="7" style="183" customWidth="1"/>
    <col min="11274" max="11275" width="8.28515625" style="183" customWidth="1"/>
    <col min="11276" max="11276" width="7.85546875" style="183" customWidth="1"/>
    <col min="11277" max="11277" width="7" style="183" customWidth="1"/>
    <col min="11278" max="11520" width="9.140625" style="183"/>
    <col min="11521" max="11521" width="89.7109375" style="183" customWidth="1"/>
    <col min="11522" max="11522" width="16.28515625" style="183" customWidth="1"/>
    <col min="11523" max="11523" width="34.5703125" style="183" customWidth="1"/>
    <col min="11524" max="11524" width="26.140625" style="183" customWidth="1"/>
    <col min="11525" max="11525" width="7" style="183" customWidth="1"/>
    <col min="11526" max="11527" width="6.7109375" style="183" customWidth="1"/>
    <col min="11528" max="11528" width="6" style="183" customWidth="1"/>
    <col min="11529" max="11529" width="7" style="183" customWidth="1"/>
    <col min="11530" max="11531" width="8.28515625" style="183" customWidth="1"/>
    <col min="11532" max="11532" width="7.85546875" style="183" customWidth="1"/>
    <col min="11533" max="11533" width="7" style="183" customWidth="1"/>
    <col min="11534" max="11776" width="9.140625" style="183"/>
    <col min="11777" max="11777" width="89.7109375" style="183" customWidth="1"/>
    <col min="11778" max="11778" width="16.28515625" style="183" customWidth="1"/>
    <col min="11779" max="11779" width="34.5703125" style="183" customWidth="1"/>
    <col min="11780" max="11780" width="26.140625" style="183" customWidth="1"/>
    <col min="11781" max="11781" width="7" style="183" customWidth="1"/>
    <col min="11782" max="11783" width="6.7109375" style="183" customWidth="1"/>
    <col min="11784" max="11784" width="6" style="183" customWidth="1"/>
    <col min="11785" max="11785" width="7" style="183" customWidth="1"/>
    <col min="11786" max="11787" width="8.28515625" style="183" customWidth="1"/>
    <col min="11788" max="11788" width="7.85546875" style="183" customWidth="1"/>
    <col min="11789" max="11789" width="7" style="183" customWidth="1"/>
    <col min="11790" max="12032" width="9.140625" style="183"/>
    <col min="12033" max="12033" width="89.7109375" style="183" customWidth="1"/>
    <col min="12034" max="12034" width="16.28515625" style="183" customWidth="1"/>
    <col min="12035" max="12035" width="34.5703125" style="183" customWidth="1"/>
    <col min="12036" max="12036" width="26.140625" style="183" customWidth="1"/>
    <col min="12037" max="12037" width="7" style="183" customWidth="1"/>
    <col min="12038" max="12039" width="6.7109375" style="183" customWidth="1"/>
    <col min="12040" max="12040" width="6" style="183" customWidth="1"/>
    <col min="12041" max="12041" width="7" style="183" customWidth="1"/>
    <col min="12042" max="12043" width="8.28515625" style="183" customWidth="1"/>
    <col min="12044" max="12044" width="7.85546875" style="183" customWidth="1"/>
    <col min="12045" max="12045" width="7" style="183" customWidth="1"/>
    <col min="12046" max="12288" width="9.140625" style="183"/>
    <col min="12289" max="12289" width="89.7109375" style="183" customWidth="1"/>
    <col min="12290" max="12290" width="16.28515625" style="183" customWidth="1"/>
    <col min="12291" max="12291" width="34.5703125" style="183" customWidth="1"/>
    <col min="12292" max="12292" width="26.140625" style="183" customWidth="1"/>
    <col min="12293" max="12293" width="7" style="183" customWidth="1"/>
    <col min="12294" max="12295" width="6.7109375" style="183" customWidth="1"/>
    <col min="12296" max="12296" width="6" style="183" customWidth="1"/>
    <col min="12297" max="12297" width="7" style="183" customWidth="1"/>
    <col min="12298" max="12299" width="8.28515625" style="183" customWidth="1"/>
    <col min="12300" max="12300" width="7.85546875" style="183" customWidth="1"/>
    <col min="12301" max="12301" width="7" style="183" customWidth="1"/>
    <col min="12302" max="12544" width="9.140625" style="183"/>
    <col min="12545" max="12545" width="89.7109375" style="183" customWidth="1"/>
    <col min="12546" max="12546" width="16.28515625" style="183" customWidth="1"/>
    <col min="12547" max="12547" width="34.5703125" style="183" customWidth="1"/>
    <col min="12548" max="12548" width="26.140625" style="183" customWidth="1"/>
    <col min="12549" max="12549" width="7" style="183" customWidth="1"/>
    <col min="12550" max="12551" width="6.7109375" style="183" customWidth="1"/>
    <col min="12552" max="12552" width="6" style="183" customWidth="1"/>
    <col min="12553" max="12553" width="7" style="183" customWidth="1"/>
    <col min="12554" max="12555" width="8.28515625" style="183" customWidth="1"/>
    <col min="12556" max="12556" width="7.85546875" style="183" customWidth="1"/>
    <col min="12557" max="12557" width="7" style="183" customWidth="1"/>
    <col min="12558" max="12800" width="9.140625" style="183"/>
    <col min="12801" max="12801" width="89.7109375" style="183" customWidth="1"/>
    <col min="12802" max="12802" width="16.28515625" style="183" customWidth="1"/>
    <col min="12803" max="12803" width="34.5703125" style="183" customWidth="1"/>
    <col min="12804" max="12804" width="26.140625" style="183" customWidth="1"/>
    <col min="12805" max="12805" width="7" style="183" customWidth="1"/>
    <col min="12806" max="12807" width="6.7109375" style="183" customWidth="1"/>
    <col min="12808" max="12808" width="6" style="183" customWidth="1"/>
    <col min="12809" max="12809" width="7" style="183" customWidth="1"/>
    <col min="12810" max="12811" width="8.28515625" style="183" customWidth="1"/>
    <col min="12812" max="12812" width="7.85546875" style="183" customWidth="1"/>
    <col min="12813" max="12813" width="7" style="183" customWidth="1"/>
    <col min="12814" max="13056" width="9.140625" style="183"/>
    <col min="13057" max="13057" width="89.7109375" style="183" customWidth="1"/>
    <col min="13058" max="13058" width="16.28515625" style="183" customWidth="1"/>
    <col min="13059" max="13059" width="34.5703125" style="183" customWidth="1"/>
    <col min="13060" max="13060" width="26.140625" style="183" customWidth="1"/>
    <col min="13061" max="13061" width="7" style="183" customWidth="1"/>
    <col min="13062" max="13063" width="6.7109375" style="183" customWidth="1"/>
    <col min="13064" max="13064" width="6" style="183" customWidth="1"/>
    <col min="13065" max="13065" width="7" style="183" customWidth="1"/>
    <col min="13066" max="13067" width="8.28515625" style="183" customWidth="1"/>
    <col min="13068" max="13068" width="7.85546875" style="183" customWidth="1"/>
    <col min="13069" max="13069" width="7" style="183" customWidth="1"/>
    <col min="13070" max="13312" width="9.140625" style="183"/>
    <col min="13313" max="13313" width="89.7109375" style="183" customWidth="1"/>
    <col min="13314" max="13314" width="16.28515625" style="183" customWidth="1"/>
    <col min="13315" max="13315" width="34.5703125" style="183" customWidth="1"/>
    <col min="13316" max="13316" width="26.140625" style="183" customWidth="1"/>
    <col min="13317" max="13317" width="7" style="183" customWidth="1"/>
    <col min="13318" max="13319" width="6.7109375" style="183" customWidth="1"/>
    <col min="13320" max="13320" width="6" style="183" customWidth="1"/>
    <col min="13321" max="13321" width="7" style="183" customWidth="1"/>
    <col min="13322" max="13323" width="8.28515625" style="183" customWidth="1"/>
    <col min="13324" max="13324" width="7.85546875" style="183" customWidth="1"/>
    <col min="13325" max="13325" width="7" style="183" customWidth="1"/>
    <col min="13326" max="13568" width="9.140625" style="183"/>
    <col min="13569" max="13569" width="89.7109375" style="183" customWidth="1"/>
    <col min="13570" max="13570" width="16.28515625" style="183" customWidth="1"/>
    <col min="13571" max="13571" width="34.5703125" style="183" customWidth="1"/>
    <col min="13572" max="13572" width="26.140625" style="183" customWidth="1"/>
    <col min="13573" max="13573" width="7" style="183" customWidth="1"/>
    <col min="13574" max="13575" width="6.7109375" style="183" customWidth="1"/>
    <col min="13576" max="13576" width="6" style="183" customWidth="1"/>
    <col min="13577" max="13577" width="7" style="183" customWidth="1"/>
    <col min="13578" max="13579" width="8.28515625" style="183" customWidth="1"/>
    <col min="13580" max="13580" width="7.85546875" style="183" customWidth="1"/>
    <col min="13581" max="13581" width="7" style="183" customWidth="1"/>
    <col min="13582" max="13824" width="9.140625" style="183"/>
    <col min="13825" max="13825" width="89.7109375" style="183" customWidth="1"/>
    <col min="13826" max="13826" width="16.28515625" style="183" customWidth="1"/>
    <col min="13827" max="13827" width="34.5703125" style="183" customWidth="1"/>
    <col min="13828" max="13828" width="26.140625" style="183" customWidth="1"/>
    <col min="13829" max="13829" width="7" style="183" customWidth="1"/>
    <col min="13830" max="13831" width="6.7109375" style="183" customWidth="1"/>
    <col min="13832" max="13832" width="6" style="183" customWidth="1"/>
    <col min="13833" max="13833" width="7" style="183" customWidth="1"/>
    <col min="13834" max="13835" width="8.28515625" style="183" customWidth="1"/>
    <col min="13836" max="13836" width="7.85546875" style="183" customWidth="1"/>
    <col min="13837" max="13837" width="7" style="183" customWidth="1"/>
    <col min="13838" max="14080" width="9.140625" style="183"/>
    <col min="14081" max="14081" width="89.7109375" style="183" customWidth="1"/>
    <col min="14082" max="14082" width="16.28515625" style="183" customWidth="1"/>
    <col min="14083" max="14083" width="34.5703125" style="183" customWidth="1"/>
    <col min="14084" max="14084" width="26.140625" style="183" customWidth="1"/>
    <col min="14085" max="14085" width="7" style="183" customWidth="1"/>
    <col min="14086" max="14087" width="6.7109375" style="183" customWidth="1"/>
    <col min="14088" max="14088" width="6" style="183" customWidth="1"/>
    <col min="14089" max="14089" width="7" style="183" customWidth="1"/>
    <col min="14090" max="14091" width="8.28515625" style="183" customWidth="1"/>
    <col min="14092" max="14092" width="7.85546875" style="183" customWidth="1"/>
    <col min="14093" max="14093" width="7" style="183" customWidth="1"/>
    <col min="14094" max="14336" width="9.140625" style="183"/>
    <col min="14337" max="14337" width="89.7109375" style="183" customWidth="1"/>
    <col min="14338" max="14338" width="16.28515625" style="183" customWidth="1"/>
    <col min="14339" max="14339" width="34.5703125" style="183" customWidth="1"/>
    <col min="14340" max="14340" width="26.140625" style="183" customWidth="1"/>
    <col min="14341" max="14341" width="7" style="183" customWidth="1"/>
    <col min="14342" max="14343" width="6.7109375" style="183" customWidth="1"/>
    <col min="14344" max="14344" width="6" style="183" customWidth="1"/>
    <col min="14345" max="14345" width="7" style="183" customWidth="1"/>
    <col min="14346" max="14347" width="8.28515625" style="183" customWidth="1"/>
    <col min="14348" max="14348" width="7.85546875" style="183" customWidth="1"/>
    <col min="14349" max="14349" width="7" style="183" customWidth="1"/>
    <col min="14350" max="14592" width="9.140625" style="183"/>
    <col min="14593" max="14593" width="89.7109375" style="183" customWidth="1"/>
    <col min="14594" max="14594" width="16.28515625" style="183" customWidth="1"/>
    <col min="14595" max="14595" width="34.5703125" style="183" customWidth="1"/>
    <col min="14596" max="14596" width="26.140625" style="183" customWidth="1"/>
    <col min="14597" max="14597" width="7" style="183" customWidth="1"/>
    <col min="14598" max="14599" width="6.7109375" style="183" customWidth="1"/>
    <col min="14600" max="14600" width="6" style="183" customWidth="1"/>
    <col min="14601" max="14601" width="7" style="183" customWidth="1"/>
    <col min="14602" max="14603" width="8.28515625" style="183" customWidth="1"/>
    <col min="14604" max="14604" width="7.85546875" style="183" customWidth="1"/>
    <col min="14605" max="14605" width="7" style="183" customWidth="1"/>
    <col min="14606" max="14848" width="9.140625" style="183"/>
    <col min="14849" max="14849" width="89.7109375" style="183" customWidth="1"/>
    <col min="14850" max="14850" width="16.28515625" style="183" customWidth="1"/>
    <col min="14851" max="14851" width="34.5703125" style="183" customWidth="1"/>
    <col min="14852" max="14852" width="26.140625" style="183" customWidth="1"/>
    <col min="14853" max="14853" width="7" style="183" customWidth="1"/>
    <col min="14854" max="14855" width="6.7109375" style="183" customWidth="1"/>
    <col min="14856" max="14856" width="6" style="183" customWidth="1"/>
    <col min="14857" max="14857" width="7" style="183" customWidth="1"/>
    <col min="14858" max="14859" width="8.28515625" style="183" customWidth="1"/>
    <col min="14860" max="14860" width="7.85546875" style="183" customWidth="1"/>
    <col min="14861" max="14861" width="7" style="183" customWidth="1"/>
    <col min="14862" max="15104" width="9.140625" style="183"/>
    <col min="15105" max="15105" width="89.7109375" style="183" customWidth="1"/>
    <col min="15106" max="15106" width="16.28515625" style="183" customWidth="1"/>
    <col min="15107" max="15107" width="34.5703125" style="183" customWidth="1"/>
    <col min="15108" max="15108" width="26.140625" style="183" customWidth="1"/>
    <col min="15109" max="15109" width="7" style="183" customWidth="1"/>
    <col min="15110" max="15111" width="6.7109375" style="183" customWidth="1"/>
    <col min="15112" max="15112" width="6" style="183" customWidth="1"/>
    <col min="15113" max="15113" width="7" style="183" customWidth="1"/>
    <col min="15114" max="15115" width="8.28515625" style="183" customWidth="1"/>
    <col min="15116" max="15116" width="7.85546875" style="183" customWidth="1"/>
    <col min="15117" max="15117" width="7" style="183" customWidth="1"/>
    <col min="15118" max="15360" width="9.140625" style="183"/>
    <col min="15361" max="15361" width="89.7109375" style="183" customWidth="1"/>
    <col min="15362" max="15362" width="16.28515625" style="183" customWidth="1"/>
    <col min="15363" max="15363" width="34.5703125" style="183" customWidth="1"/>
    <col min="15364" max="15364" width="26.140625" style="183" customWidth="1"/>
    <col min="15365" max="15365" width="7" style="183" customWidth="1"/>
    <col min="15366" max="15367" width="6.7109375" style="183" customWidth="1"/>
    <col min="15368" max="15368" width="6" style="183" customWidth="1"/>
    <col min="15369" max="15369" width="7" style="183" customWidth="1"/>
    <col min="15370" max="15371" width="8.28515625" style="183" customWidth="1"/>
    <col min="15372" max="15372" width="7.85546875" style="183" customWidth="1"/>
    <col min="15373" max="15373" width="7" style="183" customWidth="1"/>
    <col min="15374" max="15616" width="9.140625" style="183"/>
    <col min="15617" max="15617" width="89.7109375" style="183" customWidth="1"/>
    <col min="15618" max="15618" width="16.28515625" style="183" customWidth="1"/>
    <col min="15619" max="15619" width="34.5703125" style="183" customWidth="1"/>
    <col min="15620" max="15620" width="26.140625" style="183" customWidth="1"/>
    <col min="15621" max="15621" width="7" style="183" customWidth="1"/>
    <col min="15622" max="15623" width="6.7109375" style="183" customWidth="1"/>
    <col min="15624" max="15624" width="6" style="183" customWidth="1"/>
    <col min="15625" max="15625" width="7" style="183" customWidth="1"/>
    <col min="15626" max="15627" width="8.28515625" style="183" customWidth="1"/>
    <col min="15628" max="15628" width="7.85546875" style="183" customWidth="1"/>
    <col min="15629" max="15629" width="7" style="183" customWidth="1"/>
    <col min="15630" max="15872" width="9.140625" style="183"/>
    <col min="15873" max="15873" width="89.7109375" style="183" customWidth="1"/>
    <col min="15874" max="15874" width="16.28515625" style="183" customWidth="1"/>
    <col min="15875" max="15875" width="34.5703125" style="183" customWidth="1"/>
    <col min="15876" max="15876" width="26.140625" style="183" customWidth="1"/>
    <col min="15877" max="15877" width="7" style="183" customWidth="1"/>
    <col min="15878" max="15879" width="6.7109375" style="183" customWidth="1"/>
    <col min="15880" max="15880" width="6" style="183" customWidth="1"/>
    <col min="15881" max="15881" width="7" style="183" customWidth="1"/>
    <col min="15882" max="15883" width="8.28515625" style="183" customWidth="1"/>
    <col min="15884" max="15884" width="7.85546875" style="183" customWidth="1"/>
    <col min="15885" max="15885" width="7" style="183" customWidth="1"/>
    <col min="15886" max="16128" width="9.140625" style="183"/>
    <col min="16129" max="16129" width="89.7109375" style="183" customWidth="1"/>
    <col min="16130" max="16130" width="16.28515625" style="183" customWidth="1"/>
    <col min="16131" max="16131" width="34.5703125" style="183" customWidth="1"/>
    <col min="16132" max="16132" width="26.140625" style="183" customWidth="1"/>
    <col min="16133" max="16133" width="7" style="183" customWidth="1"/>
    <col min="16134" max="16135" width="6.7109375" style="183" customWidth="1"/>
    <col min="16136" max="16136" width="6" style="183" customWidth="1"/>
    <col min="16137" max="16137" width="7" style="183" customWidth="1"/>
    <col min="16138" max="16139" width="8.28515625" style="183" customWidth="1"/>
    <col min="16140" max="16140" width="7.85546875" style="183" customWidth="1"/>
    <col min="16141" max="16141" width="7" style="183" customWidth="1"/>
    <col min="16142" max="16384" width="9.140625" style="183"/>
  </cols>
  <sheetData>
    <row r="1" spans="1:4" s="175" customFormat="1">
      <c r="B1" s="176"/>
      <c r="C1" s="177"/>
      <c r="D1" s="177"/>
    </row>
    <row r="2" spans="1:4" s="175" customFormat="1" ht="18.75">
      <c r="A2" s="178" t="s">
        <v>85</v>
      </c>
      <c r="B2" s="176"/>
      <c r="C2" s="177"/>
      <c r="D2" s="177"/>
    </row>
    <row r="3" spans="1:4" s="175" customFormat="1">
      <c r="B3" s="176"/>
      <c r="C3" s="177"/>
      <c r="D3" s="177"/>
    </row>
    <row r="4" spans="1:4" s="175" customFormat="1">
      <c r="B4" s="176"/>
      <c r="C4" s="177"/>
      <c r="D4" s="177"/>
    </row>
    <row r="5" spans="1:4" s="175" customFormat="1">
      <c r="A5" s="175" t="s">
        <v>92</v>
      </c>
      <c r="B5" s="176"/>
      <c r="C5" s="177"/>
      <c r="D5" s="177"/>
    </row>
    <row r="6" spans="1:4" s="175" customFormat="1">
      <c r="A6" s="179" t="s">
        <v>138</v>
      </c>
      <c r="B6" s="176"/>
      <c r="C6" s="177"/>
      <c r="D6" s="177"/>
    </row>
    <row r="7" spans="1:4" s="175" customFormat="1">
      <c r="A7" s="179"/>
      <c r="B7" s="176"/>
      <c r="C7" s="177"/>
      <c r="D7" s="177"/>
    </row>
    <row r="8" spans="1:4" s="175" customFormat="1">
      <c r="A8" s="179"/>
      <c r="B8" s="176"/>
      <c r="C8" s="177"/>
      <c r="D8" s="177"/>
    </row>
    <row r="9" spans="1:4" s="175" customFormat="1">
      <c r="A9" s="175" t="s">
        <v>93</v>
      </c>
      <c r="B9" s="176"/>
      <c r="C9" s="177"/>
      <c r="D9" s="177"/>
    </row>
    <row r="10" spans="1:4" s="175" customFormat="1">
      <c r="B10" s="176"/>
      <c r="C10" s="177"/>
      <c r="D10" s="177"/>
    </row>
    <row r="11" spans="1:4" s="175" customFormat="1">
      <c r="A11" s="175" t="s">
        <v>86</v>
      </c>
      <c r="B11" s="176"/>
      <c r="C11" s="177"/>
      <c r="D11" s="177"/>
    </row>
    <row r="12" spans="1:4" s="175" customFormat="1">
      <c r="A12" s="175" t="s">
        <v>87</v>
      </c>
      <c r="B12" s="176"/>
      <c r="C12" s="177"/>
      <c r="D12" s="177"/>
    </row>
    <row r="13" spans="1:4" s="175" customFormat="1">
      <c r="A13" s="175" t="s">
        <v>88</v>
      </c>
      <c r="B13" s="176"/>
      <c r="C13" s="177"/>
      <c r="D13" s="177"/>
    </row>
    <row r="14" spans="1:4" s="175" customFormat="1">
      <c r="B14" s="176"/>
      <c r="C14" s="177"/>
      <c r="D14" s="177"/>
    </row>
    <row r="15" spans="1:4" s="175" customFormat="1">
      <c r="B15" s="176"/>
      <c r="C15" s="177"/>
      <c r="D15" s="177"/>
    </row>
    <row r="16" spans="1:4" s="175" customFormat="1">
      <c r="A16" s="180" t="s">
        <v>89</v>
      </c>
      <c r="B16" s="176"/>
      <c r="C16" s="177"/>
      <c r="D16" s="177"/>
    </row>
    <row r="17" spans="1:4" s="175" customFormat="1">
      <c r="B17" s="176"/>
      <c r="C17" s="177"/>
      <c r="D17" s="177"/>
    </row>
    <row r="18" spans="1:4" s="175" customFormat="1">
      <c r="A18" s="175" t="s">
        <v>172</v>
      </c>
      <c r="B18" s="176"/>
      <c r="C18" s="177"/>
      <c r="D18" s="177"/>
    </row>
    <row r="19" spans="1:4" s="175" customFormat="1">
      <c r="A19" s="175" t="s">
        <v>173</v>
      </c>
      <c r="B19" s="176"/>
      <c r="C19" s="177"/>
      <c r="D19" s="177"/>
    </row>
    <row r="20" spans="1:4" s="175" customFormat="1">
      <c r="B20" s="176"/>
      <c r="C20" s="177"/>
      <c r="D20" s="177"/>
    </row>
    <row r="21" spans="1:4" s="175" customFormat="1">
      <c r="B21" s="176"/>
      <c r="C21" s="177"/>
      <c r="D21" s="177"/>
    </row>
    <row r="22" spans="1:4" s="175" customFormat="1">
      <c r="A22" s="180" t="s">
        <v>95</v>
      </c>
      <c r="B22" s="176"/>
      <c r="C22" s="177"/>
      <c r="D22" s="177"/>
    </row>
    <row r="23" spans="1:4" s="175" customFormat="1">
      <c r="B23" s="176"/>
      <c r="C23" s="177"/>
      <c r="D23" s="177"/>
    </row>
    <row r="24" spans="1:4" s="175" customFormat="1">
      <c r="A24" s="175" t="s">
        <v>174</v>
      </c>
      <c r="B24" s="176"/>
      <c r="C24" s="177"/>
      <c r="D24" s="177"/>
    </row>
    <row r="25" spans="1:4" s="175" customFormat="1">
      <c r="B25" s="176"/>
      <c r="C25" s="177"/>
      <c r="D25" s="177"/>
    </row>
    <row r="26" spans="1:4" s="175" customFormat="1">
      <c r="B26" s="176"/>
      <c r="C26" s="177"/>
      <c r="D26" s="177"/>
    </row>
    <row r="27" spans="1:4" s="175" customFormat="1">
      <c r="A27" s="180" t="s">
        <v>90</v>
      </c>
      <c r="B27" s="176"/>
      <c r="C27" s="177"/>
      <c r="D27" s="177"/>
    </row>
    <row r="28" spans="1:4" s="175" customFormat="1">
      <c r="B28" s="176"/>
      <c r="C28" s="177"/>
      <c r="D28" s="177"/>
    </row>
    <row r="29" spans="1:4" s="175" customFormat="1">
      <c r="A29" s="175" t="s">
        <v>175</v>
      </c>
      <c r="B29" s="176"/>
      <c r="C29" s="177"/>
      <c r="D29" s="177"/>
    </row>
    <row r="30" spans="1:4" s="175" customFormat="1">
      <c r="A30" s="175" t="s">
        <v>176</v>
      </c>
      <c r="B30" s="176"/>
      <c r="C30" s="177"/>
      <c r="D30" s="177"/>
    </row>
    <row r="31" spans="1:4" s="175" customFormat="1">
      <c r="A31" s="175" t="s">
        <v>177</v>
      </c>
      <c r="B31" s="176"/>
      <c r="C31" s="177"/>
      <c r="D31" s="177"/>
    </row>
    <row r="32" spans="1:4" s="175" customFormat="1">
      <c r="A32" s="175" t="s">
        <v>178</v>
      </c>
      <c r="B32" s="176"/>
      <c r="C32" s="177"/>
      <c r="D32" s="177"/>
    </row>
    <row r="33" spans="1:4" s="175" customFormat="1">
      <c r="A33" s="175" t="s">
        <v>91</v>
      </c>
      <c r="B33" s="176"/>
      <c r="C33" s="177"/>
      <c r="D33" s="177"/>
    </row>
    <row r="34" spans="1:4" s="175" customFormat="1">
      <c r="B34" s="176"/>
      <c r="C34" s="177"/>
      <c r="D34" s="177"/>
    </row>
    <row r="35" spans="1:4" s="175" customFormat="1">
      <c r="B35" s="176"/>
      <c r="C35" s="177"/>
      <c r="D35" s="177"/>
    </row>
    <row r="36" spans="1:4" s="175" customFormat="1">
      <c r="B36" s="176"/>
      <c r="C36" s="177"/>
      <c r="D36" s="177"/>
    </row>
    <row r="37" spans="1:4" s="175" customFormat="1">
      <c r="B37" s="176"/>
      <c r="C37" s="177"/>
      <c r="D37" s="177"/>
    </row>
    <row r="38" spans="1:4" s="175" customFormat="1">
      <c r="B38" s="176"/>
      <c r="C38" s="177"/>
      <c r="D38" s="177"/>
    </row>
    <row r="39" spans="1:4" s="175" customFormat="1">
      <c r="B39" s="176"/>
      <c r="C39" s="177"/>
      <c r="D39" s="177"/>
    </row>
    <row r="40" spans="1:4" s="175" customFormat="1">
      <c r="B40" s="176"/>
      <c r="C40" s="177"/>
      <c r="D40" s="177"/>
    </row>
    <row r="41" spans="1:4" s="175" customFormat="1">
      <c r="A41" s="181"/>
      <c r="B41" s="182"/>
      <c r="C41" s="177"/>
      <c r="D41" s="177"/>
    </row>
    <row r="42" spans="1:4" s="175" customFormat="1">
      <c r="B42" s="176"/>
      <c r="C42" s="177"/>
      <c r="D42" s="177"/>
    </row>
    <row r="43" spans="1:4" s="175" customFormat="1">
      <c r="B43" s="176"/>
      <c r="C43" s="177"/>
      <c r="D43" s="177"/>
    </row>
    <row r="44" spans="1:4" s="175" customFormat="1">
      <c r="B44" s="176"/>
      <c r="C44" s="177"/>
      <c r="D44" s="177"/>
    </row>
    <row r="45" spans="1:4" s="175" customFormat="1">
      <c r="B45" s="176"/>
      <c r="C45" s="177"/>
      <c r="D45" s="177"/>
    </row>
    <row r="46" spans="1:4" s="175" customFormat="1">
      <c r="B46" s="176"/>
      <c r="C46" s="177"/>
      <c r="D46" s="177"/>
    </row>
    <row r="47" spans="1:4" s="175" customFormat="1">
      <c r="B47" s="176"/>
      <c r="C47" s="177"/>
      <c r="D47" s="177"/>
    </row>
    <row r="48" spans="1:4" s="175" customFormat="1">
      <c r="B48" s="176"/>
      <c r="C48" s="177"/>
      <c r="D48" s="177"/>
    </row>
    <row r="49" spans="2:4" s="175" customFormat="1">
      <c r="B49" s="176"/>
      <c r="C49" s="177"/>
      <c r="D49" s="177"/>
    </row>
    <row r="50" spans="2:4" s="175" customFormat="1">
      <c r="B50" s="176"/>
      <c r="C50" s="177"/>
      <c r="D50" s="177"/>
    </row>
    <row r="51" spans="2:4" s="175" customFormat="1">
      <c r="B51" s="176"/>
      <c r="C51" s="177"/>
      <c r="D51" s="177"/>
    </row>
    <row r="52" spans="2:4" s="175" customFormat="1">
      <c r="B52" s="176"/>
      <c r="C52" s="177"/>
      <c r="D52" s="177"/>
    </row>
    <row r="53" spans="2:4" s="175" customFormat="1">
      <c r="B53" s="176"/>
      <c r="C53" s="177"/>
      <c r="D53" s="177"/>
    </row>
    <row r="54" spans="2:4" s="175" customFormat="1">
      <c r="B54" s="176"/>
      <c r="C54" s="177"/>
      <c r="D54" s="177"/>
    </row>
    <row r="55" spans="2:4" s="175" customFormat="1">
      <c r="B55" s="176"/>
      <c r="C55" s="177"/>
      <c r="D55" s="177"/>
    </row>
    <row r="56" spans="2:4" s="175" customFormat="1">
      <c r="B56" s="176"/>
      <c r="C56" s="177"/>
      <c r="D56" s="177"/>
    </row>
    <row r="57" spans="2:4" s="175" customFormat="1">
      <c r="B57" s="176"/>
      <c r="C57" s="177"/>
      <c r="D57" s="177"/>
    </row>
    <row r="58" spans="2:4" s="175" customFormat="1">
      <c r="B58" s="176"/>
      <c r="C58" s="177"/>
      <c r="D58" s="177"/>
    </row>
    <row r="59" spans="2:4" s="175" customFormat="1">
      <c r="B59" s="176"/>
      <c r="C59" s="177"/>
      <c r="D59" s="177"/>
    </row>
    <row r="60" spans="2:4" s="175" customFormat="1">
      <c r="B60" s="176"/>
      <c r="C60" s="177"/>
      <c r="D60" s="177"/>
    </row>
    <row r="61" spans="2:4" s="175" customFormat="1">
      <c r="B61" s="176"/>
      <c r="C61" s="177"/>
      <c r="D61" s="177"/>
    </row>
    <row r="62" spans="2:4" s="175" customFormat="1">
      <c r="B62" s="176"/>
      <c r="C62" s="177"/>
      <c r="D62" s="177"/>
    </row>
    <row r="63" spans="2:4" s="175" customFormat="1">
      <c r="B63" s="176"/>
      <c r="C63" s="177"/>
      <c r="D63" s="177"/>
    </row>
    <row r="64" spans="2:4" s="175" customFormat="1">
      <c r="B64" s="176"/>
      <c r="C64" s="177"/>
      <c r="D64" s="177"/>
    </row>
    <row r="65" spans="2:4" s="175" customFormat="1">
      <c r="B65" s="176"/>
      <c r="C65" s="177"/>
      <c r="D65" s="177"/>
    </row>
    <row r="66" spans="2:4" s="175" customFormat="1">
      <c r="B66" s="176"/>
      <c r="C66" s="177"/>
      <c r="D66" s="177"/>
    </row>
    <row r="67" spans="2:4" s="175" customFormat="1">
      <c r="B67" s="176"/>
      <c r="C67" s="177"/>
      <c r="D67" s="177"/>
    </row>
    <row r="68" spans="2:4" s="175" customFormat="1">
      <c r="B68" s="176"/>
      <c r="C68" s="177"/>
      <c r="D68" s="177"/>
    </row>
    <row r="69" spans="2:4" s="175" customFormat="1">
      <c r="B69" s="176"/>
      <c r="C69" s="177"/>
      <c r="D69" s="177"/>
    </row>
    <row r="70" spans="2:4" s="175" customFormat="1">
      <c r="B70" s="176"/>
      <c r="C70" s="177"/>
      <c r="D70" s="177"/>
    </row>
    <row r="71" spans="2:4" s="175" customFormat="1">
      <c r="B71" s="176"/>
      <c r="C71" s="177"/>
      <c r="D71" s="177"/>
    </row>
    <row r="72" spans="2:4" s="175" customFormat="1">
      <c r="B72" s="176"/>
      <c r="C72" s="177"/>
      <c r="D72" s="177"/>
    </row>
    <row r="73" spans="2:4" s="175" customFormat="1">
      <c r="B73" s="176"/>
      <c r="C73" s="177"/>
      <c r="D73" s="177"/>
    </row>
    <row r="74" spans="2:4" s="175" customFormat="1">
      <c r="B74" s="176"/>
      <c r="C74" s="177"/>
      <c r="D74" s="177"/>
    </row>
    <row r="75" spans="2:4" s="175" customFormat="1">
      <c r="B75" s="176"/>
      <c r="C75" s="177"/>
      <c r="D75" s="177"/>
    </row>
    <row r="76" spans="2:4" s="175" customFormat="1">
      <c r="B76" s="176"/>
      <c r="C76" s="177"/>
      <c r="D76" s="177"/>
    </row>
    <row r="77" spans="2:4" s="175" customFormat="1">
      <c r="B77" s="176"/>
      <c r="C77" s="177"/>
      <c r="D77" s="177"/>
    </row>
    <row r="78" spans="2:4" s="175" customFormat="1">
      <c r="B78" s="176"/>
      <c r="C78" s="177"/>
      <c r="D78" s="177"/>
    </row>
    <row r="79" spans="2:4" s="175" customFormat="1">
      <c r="B79" s="176"/>
      <c r="C79" s="177"/>
      <c r="D79" s="177"/>
    </row>
    <row r="80" spans="2:4" s="175" customFormat="1">
      <c r="B80" s="176"/>
      <c r="C80" s="177"/>
      <c r="D80" s="177"/>
    </row>
    <row r="81" spans="2:4" s="175" customFormat="1">
      <c r="B81" s="176"/>
      <c r="C81" s="177"/>
      <c r="D81" s="177"/>
    </row>
    <row r="82" spans="2:4" s="175" customFormat="1">
      <c r="B82" s="176"/>
      <c r="C82" s="177"/>
      <c r="D82" s="177"/>
    </row>
    <row r="83" spans="2:4" s="175" customFormat="1">
      <c r="B83" s="176"/>
      <c r="C83" s="177"/>
      <c r="D83" s="177"/>
    </row>
    <row r="84" spans="2:4" s="175" customFormat="1">
      <c r="B84" s="176"/>
      <c r="C84" s="177"/>
      <c r="D84" s="177"/>
    </row>
    <row r="85" spans="2:4" s="175" customFormat="1">
      <c r="B85" s="176"/>
      <c r="C85" s="177"/>
      <c r="D85" s="177"/>
    </row>
    <row r="86" spans="2:4" s="175" customFormat="1">
      <c r="B86" s="176"/>
      <c r="C86" s="177"/>
      <c r="D86" s="177"/>
    </row>
    <row r="87" spans="2:4" s="175" customFormat="1">
      <c r="B87" s="176"/>
      <c r="C87" s="177"/>
      <c r="D87" s="177"/>
    </row>
    <row r="88" spans="2:4" s="175" customFormat="1">
      <c r="B88" s="176"/>
      <c r="C88" s="177"/>
      <c r="D88" s="177"/>
    </row>
    <row r="89" spans="2:4" s="175" customFormat="1">
      <c r="B89" s="176"/>
      <c r="C89" s="177"/>
      <c r="D89" s="177"/>
    </row>
    <row r="90" spans="2:4" s="175" customFormat="1">
      <c r="B90" s="176"/>
      <c r="C90" s="177"/>
      <c r="D90" s="177"/>
    </row>
    <row r="91" spans="2:4" s="175" customFormat="1">
      <c r="B91" s="176"/>
      <c r="C91" s="177"/>
      <c r="D91" s="177"/>
    </row>
    <row r="92" spans="2:4" s="175" customFormat="1">
      <c r="B92" s="176"/>
      <c r="C92" s="177"/>
      <c r="D92" s="177"/>
    </row>
    <row r="93" spans="2:4" s="175" customFormat="1">
      <c r="B93" s="176"/>
      <c r="C93" s="177"/>
      <c r="D93" s="177"/>
    </row>
    <row r="94" spans="2:4" s="175" customFormat="1">
      <c r="B94" s="176"/>
      <c r="C94" s="177"/>
      <c r="D94" s="177"/>
    </row>
    <row r="95" spans="2:4" s="175" customFormat="1">
      <c r="B95" s="176"/>
      <c r="C95" s="177"/>
      <c r="D95" s="177"/>
    </row>
    <row r="96" spans="2:4" s="175" customFormat="1">
      <c r="B96" s="176"/>
      <c r="C96" s="177"/>
      <c r="D96" s="177"/>
    </row>
    <row r="97" spans="2:4" s="175" customFormat="1">
      <c r="B97" s="176"/>
      <c r="C97" s="177"/>
      <c r="D97" s="177"/>
    </row>
    <row r="98" spans="2:4" s="175" customFormat="1">
      <c r="B98" s="176"/>
      <c r="C98" s="177"/>
      <c r="D98" s="177"/>
    </row>
    <row r="99" spans="2:4" s="175" customFormat="1">
      <c r="B99" s="176"/>
      <c r="C99" s="177"/>
      <c r="D99" s="177"/>
    </row>
    <row r="100" spans="2:4" s="175" customFormat="1">
      <c r="B100" s="176"/>
      <c r="C100" s="177"/>
      <c r="D100" s="177"/>
    </row>
    <row r="101" spans="2:4" s="175" customFormat="1">
      <c r="B101" s="176"/>
      <c r="C101" s="177"/>
      <c r="D101" s="177"/>
    </row>
    <row r="102" spans="2:4" s="175" customFormat="1">
      <c r="B102" s="176"/>
      <c r="C102" s="177"/>
      <c r="D102" s="177"/>
    </row>
    <row r="103" spans="2:4" s="175" customFormat="1">
      <c r="B103" s="176"/>
      <c r="C103" s="177"/>
      <c r="D103" s="177"/>
    </row>
    <row r="104" spans="2:4" s="175" customFormat="1">
      <c r="B104" s="176"/>
      <c r="C104" s="177"/>
      <c r="D104" s="177"/>
    </row>
    <row r="105" spans="2:4" s="175" customFormat="1">
      <c r="B105" s="176"/>
      <c r="C105" s="177"/>
      <c r="D105" s="177"/>
    </row>
    <row r="106" spans="2:4" s="175" customFormat="1">
      <c r="B106" s="176"/>
      <c r="C106" s="177"/>
      <c r="D106" s="177"/>
    </row>
    <row r="107" spans="2:4" s="175" customFormat="1">
      <c r="B107" s="176"/>
      <c r="C107" s="177"/>
      <c r="D107" s="177"/>
    </row>
    <row r="108" spans="2:4" s="175" customFormat="1">
      <c r="B108" s="176"/>
      <c r="C108" s="177"/>
      <c r="D108" s="177"/>
    </row>
    <row r="109" spans="2:4" s="175" customFormat="1">
      <c r="B109" s="176"/>
      <c r="C109" s="177"/>
      <c r="D109" s="177"/>
    </row>
    <row r="110" spans="2:4" s="175" customFormat="1">
      <c r="B110" s="176"/>
      <c r="C110" s="177"/>
      <c r="D110" s="177"/>
    </row>
    <row r="111" spans="2:4" s="175" customFormat="1">
      <c r="B111" s="176"/>
      <c r="C111" s="177"/>
      <c r="D111" s="177"/>
    </row>
    <row r="112" spans="2:4" s="175" customFormat="1">
      <c r="B112" s="176"/>
      <c r="C112" s="177"/>
      <c r="D112" s="177"/>
    </row>
    <row r="113" spans="2:4" s="175" customFormat="1">
      <c r="B113" s="176"/>
      <c r="C113" s="177"/>
      <c r="D113" s="177"/>
    </row>
    <row r="114" spans="2:4" s="175" customFormat="1">
      <c r="B114" s="176"/>
      <c r="C114" s="177"/>
      <c r="D114" s="177"/>
    </row>
    <row r="115" spans="2:4" s="175" customFormat="1">
      <c r="B115" s="176"/>
      <c r="C115" s="177"/>
      <c r="D115" s="177"/>
    </row>
    <row r="116" spans="2:4" s="175" customFormat="1">
      <c r="B116" s="176"/>
      <c r="C116" s="177"/>
      <c r="D116" s="177"/>
    </row>
    <row r="117" spans="2:4" s="175" customFormat="1">
      <c r="B117" s="176"/>
      <c r="C117" s="177"/>
      <c r="D117" s="177"/>
    </row>
    <row r="118" spans="2:4" s="175" customFormat="1">
      <c r="B118" s="176"/>
      <c r="C118" s="177"/>
      <c r="D118" s="177"/>
    </row>
    <row r="119" spans="2:4" s="175" customFormat="1">
      <c r="B119" s="176"/>
      <c r="C119" s="177"/>
      <c r="D119" s="177"/>
    </row>
    <row r="120" spans="2:4" s="175" customFormat="1">
      <c r="B120" s="176"/>
      <c r="C120" s="177"/>
      <c r="D120" s="177"/>
    </row>
    <row r="121" spans="2:4" s="175" customFormat="1">
      <c r="B121" s="176"/>
      <c r="C121" s="177"/>
      <c r="D121" s="177"/>
    </row>
    <row r="122" spans="2:4" s="175" customFormat="1">
      <c r="B122" s="176"/>
      <c r="C122" s="177"/>
      <c r="D122" s="177"/>
    </row>
    <row r="123" spans="2:4" s="175" customFormat="1">
      <c r="B123" s="176"/>
      <c r="C123" s="177"/>
      <c r="D123" s="177"/>
    </row>
    <row r="124" spans="2:4" s="175" customFormat="1">
      <c r="B124" s="176"/>
      <c r="C124" s="177"/>
      <c r="D124" s="177"/>
    </row>
    <row r="125" spans="2:4" s="175" customFormat="1">
      <c r="B125" s="176"/>
      <c r="C125" s="177"/>
      <c r="D125" s="177"/>
    </row>
    <row r="126" spans="2:4" s="175" customFormat="1">
      <c r="B126" s="176"/>
      <c r="C126" s="177"/>
      <c r="D126" s="177"/>
    </row>
    <row r="127" spans="2:4" s="175" customFormat="1">
      <c r="B127" s="176"/>
      <c r="C127" s="177"/>
      <c r="D127" s="177"/>
    </row>
    <row r="128" spans="2:4" s="175" customFormat="1">
      <c r="B128" s="176"/>
      <c r="C128" s="177"/>
      <c r="D128" s="177"/>
    </row>
    <row r="129" spans="2:4" s="175" customFormat="1">
      <c r="B129" s="176"/>
      <c r="C129" s="177"/>
      <c r="D129" s="177"/>
    </row>
    <row r="130" spans="2:4" s="175" customFormat="1">
      <c r="B130" s="176"/>
      <c r="C130" s="177"/>
      <c r="D130" s="177"/>
    </row>
    <row r="131" spans="2:4" s="175" customFormat="1">
      <c r="B131" s="176"/>
      <c r="C131" s="177"/>
      <c r="D131" s="177"/>
    </row>
    <row r="132" spans="2:4" s="175" customFormat="1">
      <c r="B132" s="176"/>
      <c r="C132" s="177"/>
      <c r="D132" s="177"/>
    </row>
    <row r="133" spans="2:4" s="175" customFormat="1">
      <c r="B133" s="176"/>
      <c r="C133" s="177"/>
      <c r="D133" s="177"/>
    </row>
    <row r="134" spans="2:4" s="175" customFormat="1">
      <c r="B134" s="176"/>
      <c r="C134" s="177"/>
      <c r="D134" s="177"/>
    </row>
    <row r="135" spans="2:4" s="175" customFormat="1">
      <c r="B135" s="176"/>
      <c r="C135" s="177"/>
      <c r="D135" s="177"/>
    </row>
    <row r="136" spans="2:4" s="175" customFormat="1">
      <c r="B136" s="176"/>
      <c r="C136" s="177"/>
      <c r="D136" s="177"/>
    </row>
    <row r="137" spans="2:4" s="175" customFormat="1">
      <c r="B137" s="176"/>
      <c r="C137" s="177"/>
      <c r="D137" s="177"/>
    </row>
    <row r="138" spans="2:4" s="175" customFormat="1">
      <c r="B138" s="176"/>
      <c r="C138" s="177"/>
      <c r="D138" s="177"/>
    </row>
    <row r="139" spans="2:4" s="175" customFormat="1">
      <c r="B139" s="176"/>
      <c r="C139" s="177"/>
      <c r="D139" s="177"/>
    </row>
    <row r="140" spans="2:4" s="175" customFormat="1">
      <c r="B140" s="176"/>
      <c r="C140" s="177"/>
      <c r="D140" s="177"/>
    </row>
    <row r="141" spans="2:4" s="175" customFormat="1">
      <c r="B141" s="176"/>
      <c r="C141" s="177"/>
      <c r="D141" s="177"/>
    </row>
    <row r="142" spans="2:4" s="175" customFormat="1">
      <c r="B142" s="176"/>
      <c r="C142" s="177"/>
      <c r="D142" s="177"/>
    </row>
    <row r="143" spans="2:4" s="175" customFormat="1">
      <c r="B143" s="176"/>
      <c r="C143" s="177"/>
      <c r="D143" s="177"/>
    </row>
    <row r="144" spans="2:4" s="175" customFormat="1">
      <c r="B144" s="176"/>
      <c r="C144" s="177"/>
      <c r="D144" s="177"/>
    </row>
    <row r="145" spans="2:4" s="175" customFormat="1">
      <c r="B145" s="176"/>
      <c r="C145" s="177"/>
      <c r="D145" s="177"/>
    </row>
    <row r="146" spans="2:4" s="175" customFormat="1">
      <c r="B146" s="176"/>
      <c r="C146" s="177"/>
      <c r="D146" s="177"/>
    </row>
    <row r="147" spans="2:4" s="175" customFormat="1">
      <c r="B147" s="176"/>
      <c r="C147" s="177"/>
      <c r="D147" s="177"/>
    </row>
    <row r="148" spans="2:4" s="175" customFormat="1">
      <c r="B148" s="176"/>
      <c r="C148" s="177"/>
      <c r="D148" s="177"/>
    </row>
    <row r="149" spans="2:4" s="175" customFormat="1">
      <c r="B149" s="176"/>
      <c r="C149" s="177"/>
      <c r="D149" s="177"/>
    </row>
    <row r="150" spans="2:4" s="175" customFormat="1">
      <c r="B150" s="176"/>
      <c r="C150" s="177"/>
      <c r="D150" s="177"/>
    </row>
    <row r="151" spans="2:4" s="175" customFormat="1">
      <c r="B151" s="176"/>
      <c r="C151" s="177"/>
      <c r="D151" s="177"/>
    </row>
    <row r="152" spans="2:4" s="175" customFormat="1">
      <c r="B152" s="176"/>
      <c r="C152" s="177"/>
      <c r="D152" s="177"/>
    </row>
    <row r="153" spans="2:4" s="175" customFormat="1">
      <c r="B153" s="176"/>
      <c r="C153" s="177"/>
      <c r="D153" s="177"/>
    </row>
    <row r="154" spans="2:4" s="175" customFormat="1">
      <c r="B154" s="176"/>
      <c r="C154" s="177"/>
      <c r="D154" s="177"/>
    </row>
    <row r="155" spans="2:4" s="175" customFormat="1">
      <c r="B155" s="176"/>
      <c r="C155" s="177"/>
      <c r="D155" s="177"/>
    </row>
    <row r="156" spans="2:4" s="175" customFormat="1">
      <c r="B156" s="176"/>
      <c r="C156" s="177"/>
      <c r="D156" s="177"/>
    </row>
    <row r="157" spans="2:4" s="175" customFormat="1">
      <c r="B157" s="176"/>
      <c r="C157" s="177"/>
      <c r="D157" s="177"/>
    </row>
    <row r="158" spans="2:4" s="175" customFormat="1">
      <c r="B158" s="176"/>
      <c r="C158" s="177"/>
      <c r="D158" s="177"/>
    </row>
    <row r="159" spans="2:4" s="175" customFormat="1">
      <c r="B159" s="176"/>
      <c r="C159" s="177"/>
      <c r="D159" s="177"/>
    </row>
    <row r="160" spans="2:4" s="175" customFormat="1">
      <c r="B160" s="176"/>
      <c r="C160" s="177"/>
      <c r="D160" s="177"/>
    </row>
    <row r="161" spans="2:4" s="175" customFormat="1">
      <c r="B161" s="176"/>
      <c r="C161" s="177"/>
      <c r="D161" s="177"/>
    </row>
    <row r="162" spans="2:4" s="175" customFormat="1">
      <c r="B162" s="176"/>
      <c r="C162" s="177"/>
      <c r="D162" s="177"/>
    </row>
    <row r="163" spans="2:4" s="175" customFormat="1">
      <c r="B163" s="176"/>
      <c r="C163" s="177"/>
      <c r="D163" s="177"/>
    </row>
    <row r="164" spans="2:4" s="175" customFormat="1">
      <c r="B164" s="176"/>
      <c r="C164" s="177"/>
      <c r="D164" s="177"/>
    </row>
    <row r="165" spans="2:4" s="175" customFormat="1">
      <c r="B165" s="176"/>
      <c r="C165" s="177"/>
      <c r="D165" s="177"/>
    </row>
    <row r="166" spans="2:4" s="175" customFormat="1">
      <c r="B166" s="176"/>
      <c r="C166" s="177"/>
      <c r="D166" s="177"/>
    </row>
    <row r="167" spans="2:4" s="175" customFormat="1">
      <c r="B167" s="176"/>
      <c r="C167" s="177"/>
      <c r="D167" s="177"/>
    </row>
    <row r="168" spans="2:4" s="175" customFormat="1">
      <c r="B168" s="176"/>
      <c r="C168" s="177"/>
      <c r="D168" s="177"/>
    </row>
    <row r="169" spans="2:4" s="175" customFormat="1">
      <c r="B169" s="176"/>
      <c r="C169" s="177"/>
      <c r="D169" s="177"/>
    </row>
    <row r="170" spans="2:4" s="175" customFormat="1">
      <c r="B170" s="176"/>
      <c r="C170" s="177"/>
      <c r="D170" s="177"/>
    </row>
    <row r="171" spans="2:4" s="175" customFormat="1">
      <c r="B171" s="176"/>
      <c r="C171" s="177"/>
      <c r="D171" s="177"/>
    </row>
    <row r="172" spans="2:4" s="175" customFormat="1">
      <c r="B172" s="176"/>
      <c r="C172" s="177"/>
      <c r="D172" s="177"/>
    </row>
    <row r="173" spans="2:4" s="175" customFormat="1">
      <c r="B173" s="176"/>
      <c r="C173" s="177"/>
      <c r="D173" s="177"/>
    </row>
    <row r="174" spans="2:4" s="175" customFormat="1">
      <c r="B174" s="176"/>
      <c r="C174" s="177"/>
      <c r="D174" s="177"/>
    </row>
    <row r="175" spans="2:4" s="175" customFormat="1">
      <c r="B175" s="176"/>
      <c r="C175" s="177"/>
      <c r="D175" s="177"/>
    </row>
    <row r="176" spans="2:4" s="175" customFormat="1">
      <c r="B176" s="176"/>
      <c r="C176" s="177"/>
      <c r="D176" s="177"/>
    </row>
    <row r="177" spans="2:4" s="175" customFormat="1">
      <c r="B177" s="176"/>
      <c r="C177" s="177"/>
      <c r="D177" s="177"/>
    </row>
    <row r="178" spans="2:4" s="175" customFormat="1">
      <c r="B178" s="176"/>
      <c r="C178" s="177"/>
      <c r="D178" s="177"/>
    </row>
    <row r="179" spans="2:4" s="175" customFormat="1">
      <c r="B179" s="176"/>
      <c r="C179" s="177"/>
      <c r="D179" s="177"/>
    </row>
    <row r="180" spans="2:4" s="175" customFormat="1">
      <c r="B180" s="176"/>
      <c r="C180" s="177"/>
      <c r="D180" s="177"/>
    </row>
    <row r="181" spans="2:4" s="175" customFormat="1">
      <c r="B181" s="176"/>
      <c r="C181" s="177"/>
      <c r="D181" s="177"/>
    </row>
    <row r="182" spans="2:4" s="175" customFormat="1">
      <c r="B182" s="176"/>
      <c r="C182" s="177"/>
      <c r="D182" s="177"/>
    </row>
    <row r="183" spans="2:4" s="175" customFormat="1">
      <c r="B183" s="176"/>
      <c r="C183" s="177"/>
      <c r="D183" s="177"/>
    </row>
    <row r="184" spans="2:4" s="175" customFormat="1">
      <c r="B184" s="176"/>
      <c r="C184" s="177"/>
      <c r="D184" s="177"/>
    </row>
    <row r="185" spans="2:4" s="175" customFormat="1">
      <c r="B185" s="176"/>
      <c r="C185" s="177"/>
      <c r="D185" s="177"/>
    </row>
    <row r="186" spans="2:4" s="175" customFormat="1">
      <c r="B186" s="176"/>
      <c r="C186" s="177"/>
      <c r="D186" s="177"/>
    </row>
    <row r="187" spans="2:4" s="175" customFormat="1">
      <c r="B187" s="176"/>
      <c r="C187" s="177"/>
      <c r="D187" s="177"/>
    </row>
    <row r="188" spans="2:4" s="175" customFormat="1">
      <c r="B188" s="176"/>
      <c r="C188" s="177"/>
      <c r="D188" s="177"/>
    </row>
    <row r="189" spans="2:4" s="175" customFormat="1">
      <c r="B189" s="176"/>
      <c r="C189" s="177"/>
      <c r="D189" s="177"/>
    </row>
    <row r="190" spans="2:4" s="175" customFormat="1">
      <c r="B190" s="176"/>
      <c r="C190" s="177"/>
      <c r="D190" s="177"/>
    </row>
    <row r="191" spans="2:4" s="175" customFormat="1">
      <c r="B191" s="176"/>
      <c r="C191" s="177"/>
      <c r="D191" s="177"/>
    </row>
    <row r="192" spans="2:4" s="175" customFormat="1">
      <c r="B192" s="176"/>
      <c r="C192" s="177"/>
      <c r="D192" s="177"/>
    </row>
    <row r="193" spans="2:4" s="175" customFormat="1">
      <c r="B193" s="176"/>
      <c r="C193" s="177"/>
      <c r="D193" s="177"/>
    </row>
    <row r="194" spans="2:4" s="175" customFormat="1">
      <c r="B194" s="176"/>
      <c r="C194" s="177"/>
      <c r="D194" s="177"/>
    </row>
    <row r="195" spans="2:4" s="175" customFormat="1">
      <c r="B195" s="176"/>
      <c r="C195" s="177"/>
      <c r="D195" s="177"/>
    </row>
    <row r="196" spans="2:4" s="175" customFormat="1">
      <c r="B196" s="176"/>
      <c r="C196" s="177"/>
      <c r="D196" s="177"/>
    </row>
    <row r="197" spans="2:4" s="175" customFormat="1">
      <c r="B197" s="176"/>
      <c r="C197" s="177"/>
      <c r="D197" s="177"/>
    </row>
    <row r="198" spans="2:4" s="175" customFormat="1">
      <c r="B198" s="176"/>
      <c r="C198" s="177"/>
      <c r="D198" s="177"/>
    </row>
    <row r="199" spans="2:4" s="175" customFormat="1">
      <c r="B199" s="176"/>
      <c r="C199" s="177"/>
      <c r="D199" s="177"/>
    </row>
    <row r="200" spans="2:4" s="175" customFormat="1">
      <c r="B200" s="176"/>
      <c r="C200" s="177"/>
      <c r="D200" s="177"/>
    </row>
    <row r="201" spans="2:4" s="175" customFormat="1">
      <c r="B201" s="176"/>
      <c r="C201" s="177"/>
      <c r="D201" s="177"/>
    </row>
    <row r="202" spans="2:4" s="175" customFormat="1">
      <c r="B202" s="176"/>
      <c r="C202" s="177"/>
      <c r="D202" s="177"/>
    </row>
    <row r="203" spans="2:4" s="175" customFormat="1">
      <c r="B203" s="176"/>
      <c r="C203" s="177"/>
      <c r="D203" s="177"/>
    </row>
    <row r="204" spans="2:4" s="175" customFormat="1">
      <c r="B204" s="176"/>
      <c r="C204" s="177"/>
      <c r="D204" s="177"/>
    </row>
    <row r="205" spans="2:4" s="175" customFormat="1">
      <c r="B205" s="176"/>
      <c r="C205" s="177"/>
      <c r="D205" s="177"/>
    </row>
    <row r="206" spans="2:4" s="175" customFormat="1">
      <c r="B206" s="176"/>
      <c r="C206" s="177"/>
      <c r="D206" s="177"/>
    </row>
    <row r="207" spans="2:4" s="175" customFormat="1">
      <c r="B207" s="176"/>
      <c r="C207" s="177"/>
      <c r="D207" s="177"/>
    </row>
    <row r="208" spans="2:4" s="175" customFormat="1">
      <c r="B208" s="176"/>
      <c r="C208" s="177"/>
      <c r="D208" s="177"/>
    </row>
    <row r="209" spans="2:4" s="175" customFormat="1">
      <c r="B209" s="176"/>
      <c r="C209" s="177"/>
      <c r="D209" s="177"/>
    </row>
    <row r="210" spans="2:4" s="175" customFormat="1">
      <c r="B210" s="176"/>
      <c r="C210" s="177"/>
      <c r="D210" s="177"/>
    </row>
    <row r="211" spans="2:4" s="175" customFormat="1">
      <c r="B211" s="176"/>
      <c r="C211" s="177"/>
      <c r="D211" s="177"/>
    </row>
    <row r="212" spans="2:4" s="175" customFormat="1">
      <c r="B212" s="176"/>
      <c r="C212" s="177"/>
      <c r="D212" s="177"/>
    </row>
    <row r="213" spans="2:4" s="175" customFormat="1">
      <c r="B213" s="176"/>
      <c r="C213" s="177"/>
      <c r="D213" s="177"/>
    </row>
    <row r="214" spans="2:4" s="175" customFormat="1">
      <c r="B214" s="176"/>
      <c r="C214" s="177"/>
      <c r="D214" s="177"/>
    </row>
    <row r="215" spans="2:4" s="175" customFormat="1">
      <c r="B215" s="176"/>
      <c r="C215" s="177"/>
      <c r="D215" s="177"/>
    </row>
    <row r="216" spans="2:4" s="175" customFormat="1">
      <c r="B216" s="176"/>
      <c r="C216" s="177"/>
      <c r="D216" s="177"/>
    </row>
    <row r="217" spans="2:4" s="175" customFormat="1">
      <c r="B217" s="176"/>
      <c r="C217" s="177"/>
      <c r="D217" s="177"/>
    </row>
    <row r="218" spans="2:4" s="175" customFormat="1">
      <c r="B218" s="176"/>
      <c r="C218" s="177"/>
      <c r="D218" s="177"/>
    </row>
    <row r="219" spans="2:4" s="175" customFormat="1">
      <c r="B219" s="176"/>
      <c r="C219" s="177"/>
      <c r="D219" s="177"/>
    </row>
    <row r="220" spans="2:4" s="175" customFormat="1">
      <c r="B220" s="176"/>
      <c r="C220" s="177"/>
      <c r="D220" s="177"/>
    </row>
    <row r="221" spans="2:4" s="175" customFormat="1">
      <c r="B221" s="176"/>
      <c r="C221" s="177"/>
      <c r="D221" s="177"/>
    </row>
    <row r="222" spans="2:4" s="175" customFormat="1">
      <c r="B222" s="176"/>
      <c r="C222" s="177"/>
      <c r="D222" s="177"/>
    </row>
    <row r="223" spans="2:4" s="175" customFormat="1">
      <c r="B223" s="176"/>
      <c r="C223" s="177"/>
      <c r="D223" s="177"/>
    </row>
    <row r="224" spans="2:4" s="175" customFormat="1">
      <c r="B224" s="176"/>
      <c r="C224" s="177"/>
      <c r="D224" s="177"/>
    </row>
    <row r="225" spans="2:4" s="175" customFormat="1">
      <c r="B225" s="176"/>
      <c r="C225" s="177"/>
      <c r="D225" s="177"/>
    </row>
    <row r="226" spans="2:4" s="175" customFormat="1">
      <c r="B226" s="176"/>
      <c r="C226" s="177"/>
      <c r="D226" s="177"/>
    </row>
    <row r="227" spans="2:4" s="175" customFormat="1">
      <c r="B227" s="176"/>
      <c r="C227" s="177"/>
      <c r="D227" s="177"/>
    </row>
    <row r="228" spans="2:4" s="175" customFormat="1">
      <c r="B228" s="176"/>
      <c r="C228" s="177"/>
      <c r="D228" s="177"/>
    </row>
    <row r="229" spans="2:4" s="175" customFormat="1">
      <c r="B229" s="176"/>
      <c r="C229" s="177"/>
      <c r="D229" s="177"/>
    </row>
    <row r="230" spans="2:4" s="175" customFormat="1">
      <c r="B230" s="176"/>
      <c r="C230" s="177"/>
      <c r="D230" s="177"/>
    </row>
    <row r="231" spans="2:4" s="175" customFormat="1">
      <c r="B231" s="176"/>
      <c r="C231" s="177"/>
      <c r="D231" s="177"/>
    </row>
    <row r="232" spans="2:4" s="175" customFormat="1">
      <c r="B232" s="176"/>
      <c r="C232" s="177"/>
      <c r="D232" s="177"/>
    </row>
    <row r="233" spans="2:4" s="175" customFormat="1">
      <c r="B233" s="176"/>
      <c r="C233" s="177"/>
      <c r="D233" s="177"/>
    </row>
    <row r="234" spans="2:4" s="175" customFormat="1">
      <c r="B234" s="176"/>
      <c r="C234" s="177"/>
      <c r="D234" s="177"/>
    </row>
    <row r="235" spans="2:4" s="175" customFormat="1">
      <c r="B235" s="176"/>
      <c r="C235" s="177"/>
      <c r="D235" s="177"/>
    </row>
    <row r="236" spans="2:4" s="175" customFormat="1">
      <c r="B236" s="176"/>
      <c r="C236" s="177"/>
      <c r="D236" s="177"/>
    </row>
    <row r="237" spans="2:4" s="175" customFormat="1">
      <c r="B237" s="176"/>
      <c r="C237" s="177"/>
      <c r="D237" s="177"/>
    </row>
    <row r="238" spans="2:4" s="175" customFormat="1">
      <c r="B238" s="176"/>
      <c r="C238" s="177"/>
      <c r="D238" s="177"/>
    </row>
    <row r="239" spans="2:4" s="175" customFormat="1">
      <c r="B239" s="176"/>
      <c r="C239" s="177"/>
      <c r="D239" s="177"/>
    </row>
    <row r="240" spans="2:4" s="175" customFormat="1">
      <c r="B240" s="176"/>
      <c r="C240" s="177"/>
      <c r="D240" s="177"/>
    </row>
    <row r="241" spans="2:4" s="175" customFormat="1">
      <c r="B241" s="176"/>
      <c r="C241" s="177"/>
      <c r="D241" s="177"/>
    </row>
    <row r="242" spans="2:4" s="175" customFormat="1">
      <c r="B242" s="176"/>
      <c r="C242" s="177"/>
      <c r="D242" s="177"/>
    </row>
    <row r="243" spans="2:4" s="175" customFormat="1">
      <c r="B243" s="176"/>
      <c r="C243" s="177"/>
      <c r="D243" s="177"/>
    </row>
    <row r="244" spans="2:4" s="175" customFormat="1">
      <c r="B244" s="176"/>
      <c r="C244" s="177"/>
      <c r="D244" s="177"/>
    </row>
    <row r="245" spans="2:4" s="175" customFormat="1">
      <c r="B245" s="176"/>
      <c r="C245" s="177"/>
      <c r="D245" s="177"/>
    </row>
    <row r="246" spans="2:4" s="175" customFormat="1">
      <c r="B246" s="176"/>
      <c r="C246" s="177"/>
      <c r="D246" s="177"/>
    </row>
    <row r="247" spans="2:4" s="175" customFormat="1">
      <c r="B247" s="176"/>
      <c r="C247" s="177"/>
      <c r="D247" s="177"/>
    </row>
    <row r="248" spans="2:4" s="175" customFormat="1">
      <c r="B248" s="176"/>
      <c r="C248" s="177"/>
      <c r="D248" s="177"/>
    </row>
    <row r="249" spans="2:4" s="175" customFormat="1">
      <c r="B249" s="176"/>
      <c r="C249" s="177"/>
      <c r="D249" s="177"/>
    </row>
    <row r="250" spans="2:4" s="175" customFormat="1">
      <c r="B250" s="176"/>
      <c r="C250" s="177"/>
      <c r="D250" s="177"/>
    </row>
    <row r="251" spans="2:4" s="175" customFormat="1">
      <c r="B251" s="176"/>
      <c r="C251" s="177"/>
      <c r="D251" s="177"/>
    </row>
    <row r="252" spans="2:4" s="175" customFormat="1">
      <c r="B252" s="176"/>
      <c r="C252" s="177"/>
      <c r="D252" s="177"/>
    </row>
    <row r="253" spans="2:4" s="175" customFormat="1">
      <c r="B253" s="176"/>
      <c r="C253" s="177"/>
      <c r="D253" s="177"/>
    </row>
    <row r="254" spans="2:4" s="175" customFormat="1">
      <c r="B254" s="176"/>
      <c r="C254" s="177"/>
      <c r="D254" s="177"/>
    </row>
    <row r="255" spans="2:4" s="175" customFormat="1">
      <c r="B255" s="176"/>
      <c r="C255" s="177"/>
      <c r="D255" s="177"/>
    </row>
    <row r="256" spans="2:4" s="175" customFormat="1">
      <c r="B256" s="176"/>
      <c r="C256" s="177"/>
      <c r="D256" s="177"/>
    </row>
    <row r="257" spans="2:4" s="175" customFormat="1">
      <c r="B257" s="176"/>
      <c r="C257" s="177"/>
      <c r="D257" s="177"/>
    </row>
    <row r="258" spans="2:4" s="175" customFormat="1">
      <c r="B258" s="176"/>
      <c r="C258" s="177"/>
      <c r="D258" s="177"/>
    </row>
    <row r="259" spans="2:4" s="175" customFormat="1">
      <c r="B259" s="176"/>
      <c r="C259" s="177"/>
      <c r="D259" s="177"/>
    </row>
    <row r="260" spans="2:4" s="175" customFormat="1">
      <c r="B260" s="176"/>
      <c r="C260" s="177"/>
      <c r="D260" s="177"/>
    </row>
    <row r="261" spans="2:4" s="175" customFormat="1">
      <c r="B261" s="176"/>
      <c r="C261" s="177"/>
      <c r="D261" s="177"/>
    </row>
    <row r="262" spans="2:4" s="175" customFormat="1">
      <c r="B262" s="176"/>
      <c r="C262" s="177"/>
      <c r="D262" s="177"/>
    </row>
    <row r="263" spans="2:4" s="175" customFormat="1">
      <c r="B263" s="176"/>
      <c r="C263" s="177"/>
      <c r="D263" s="177"/>
    </row>
    <row r="264" spans="2:4" s="175" customFormat="1">
      <c r="B264" s="176"/>
      <c r="C264" s="177"/>
      <c r="D264" s="177"/>
    </row>
    <row r="265" spans="2:4" s="175" customFormat="1">
      <c r="B265" s="176"/>
      <c r="C265" s="177"/>
      <c r="D265" s="177"/>
    </row>
    <row r="266" spans="2:4" s="175" customFormat="1">
      <c r="B266" s="176"/>
      <c r="C266" s="177"/>
      <c r="D266" s="177"/>
    </row>
    <row r="267" spans="2:4" s="175" customFormat="1">
      <c r="B267" s="176"/>
      <c r="C267" s="177"/>
      <c r="D267" s="177"/>
    </row>
    <row r="268" spans="2:4" s="175" customFormat="1">
      <c r="B268" s="176"/>
      <c r="C268" s="177"/>
      <c r="D268" s="177"/>
    </row>
    <row r="269" spans="2:4" s="175" customFormat="1">
      <c r="B269" s="176"/>
      <c r="C269" s="177"/>
      <c r="D269" s="177"/>
    </row>
    <row r="270" spans="2:4" s="175" customFormat="1">
      <c r="B270" s="176"/>
      <c r="C270" s="177"/>
      <c r="D270" s="177"/>
    </row>
    <row r="271" spans="2:4" s="175" customFormat="1">
      <c r="B271" s="176"/>
      <c r="C271" s="177"/>
      <c r="D271" s="177"/>
    </row>
    <row r="272" spans="2:4" s="175" customFormat="1">
      <c r="B272" s="176"/>
      <c r="C272" s="177"/>
      <c r="D272" s="177"/>
    </row>
    <row r="273" spans="2:4" s="175" customFormat="1">
      <c r="B273" s="176"/>
      <c r="C273" s="177"/>
      <c r="D273" s="177"/>
    </row>
    <row r="274" spans="2:4" s="175" customFormat="1">
      <c r="B274" s="176"/>
      <c r="C274" s="177"/>
      <c r="D274" s="177"/>
    </row>
    <row r="275" spans="2:4" s="175" customFormat="1">
      <c r="B275" s="176"/>
      <c r="C275" s="177"/>
      <c r="D275" s="177"/>
    </row>
    <row r="276" spans="2:4" s="175" customFormat="1">
      <c r="B276" s="176"/>
      <c r="C276" s="177"/>
      <c r="D276" s="177"/>
    </row>
    <row r="277" spans="2:4" s="175" customFormat="1">
      <c r="B277" s="176"/>
      <c r="C277" s="177"/>
      <c r="D277" s="177"/>
    </row>
    <row r="278" spans="2:4" s="175" customFormat="1">
      <c r="B278" s="176"/>
      <c r="C278" s="177"/>
      <c r="D278" s="177"/>
    </row>
    <row r="279" spans="2:4" s="175" customFormat="1">
      <c r="B279" s="176"/>
      <c r="C279" s="177"/>
      <c r="D279" s="177"/>
    </row>
    <row r="280" spans="2:4" s="175" customFormat="1">
      <c r="B280" s="176"/>
      <c r="C280" s="177"/>
      <c r="D280" s="177"/>
    </row>
    <row r="281" spans="2:4" s="175" customFormat="1">
      <c r="B281" s="176"/>
      <c r="C281" s="177"/>
      <c r="D281" s="177"/>
    </row>
    <row r="282" spans="2:4" s="175" customFormat="1">
      <c r="B282" s="176"/>
      <c r="C282" s="177"/>
      <c r="D282" s="177"/>
    </row>
    <row r="283" spans="2:4" s="175" customFormat="1">
      <c r="B283" s="176"/>
      <c r="C283" s="177"/>
      <c r="D283" s="177"/>
    </row>
    <row r="284" spans="2:4" s="175" customFormat="1">
      <c r="B284" s="176"/>
      <c r="C284" s="177"/>
      <c r="D284" s="177"/>
    </row>
    <row r="285" spans="2:4" s="175" customFormat="1">
      <c r="B285" s="176"/>
      <c r="C285" s="177"/>
      <c r="D285" s="177"/>
    </row>
    <row r="286" spans="2:4" s="175" customFormat="1">
      <c r="B286" s="176"/>
      <c r="C286" s="177"/>
      <c r="D286" s="177"/>
    </row>
    <row r="287" spans="2:4" s="175" customFormat="1">
      <c r="B287" s="176"/>
      <c r="C287" s="177"/>
      <c r="D287" s="177"/>
    </row>
    <row r="288" spans="2:4" s="175" customFormat="1">
      <c r="B288" s="176"/>
      <c r="C288" s="177"/>
      <c r="D288" s="177"/>
    </row>
    <row r="289" spans="2:4" s="175" customFormat="1">
      <c r="B289" s="176"/>
      <c r="C289" s="177"/>
      <c r="D289" s="177"/>
    </row>
    <row r="290" spans="2:4" s="175" customFormat="1">
      <c r="B290" s="176"/>
      <c r="C290" s="177"/>
      <c r="D290" s="177"/>
    </row>
    <row r="291" spans="2:4" s="175" customFormat="1">
      <c r="B291" s="176"/>
      <c r="C291" s="177"/>
      <c r="D291" s="177"/>
    </row>
    <row r="292" spans="2:4" s="175" customFormat="1">
      <c r="B292" s="176"/>
      <c r="C292" s="177"/>
      <c r="D292" s="177"/>
    </row>
    <row r="293" spans="2:4" s="175" customFormat="1">
      <c r="B293" s="176"/>
      <c r="C293" s="177"/>
      <c r="D293" s="177"/>
    </row>
    <row r="294" spans="2:4" s="175" customFormat="1">
      <c r="B294" s="176"/>
      <c r="C294" s="177"/>
      <c r="D294" s="177"/>
    </row>
    <row r="295" spans="2:4" s="175" customFormat="1">
      <c r="B295" s="176"/>
      <c r="C295" s="177"/>
      <c r="D295" s="177"/>
    </row>
    <row r="296" spans="2:4" s="175" customFormat="1">
      <c r="B296" s="176"/>
      <c r="C296" s="177"/>
      <c r="D296" s="177"/>
    </row>
    <row r="297" spans="2:4" s="175" customFormat="1">
      <c r="B297" s="176"/>
      <c r="C297" s="177"/>
      <c r="D297" s="177"/>
    </row>
    <row r="298" spans="2:4" s="175" customFormat="1">
      <c r="B298" s="176"/>
      <c r="C298" s="177"/>
      <c r="D298" s="177"/>
    </row>
    <row r="299" spans="2:4" s="175" customFormat="1">
      <c r="B299" s="176"/>
      <c r="C299" s="177"/>
      <c r="D299" s="177"/>
    </row>
    <row r="300" spans="2:4" s="175" customFormat="1">
      <c r="B300" s="176"/>
      <c r="C300" s="177"/>
      <c r="D300" s="177"/>
    </row>
    <row r="301" spans="2:4" s="175" customFormat="1">
      <c r="B301" s="176"/>
      <c r="C301" s="177"/>
      <c r="D301" s="177"/>
    </row>
    <row r="302" spans="2:4" s="175" customFormat="1">
      <c r="B302" s="176"/>
      <c r="C302" s="177"/>
      <c r="D302" s="177"/>
    </row>
    <row r="303" spans="2:4" s="175" customFormat="1">
      <c r="B303" s="176"/>
      <c r="C303" s="177"/>
      <c r="D303" s="177"/>
    </row>
    <row r="304" spans="2:4" s="175" customFormat="1">
      <c r="B304" s="176"/>
      <c r="C304" s="177"/>
      <c r="D304" s="177"/>
    </row>
    <row r="305" spans="2:4" s="175" customFormat="1">
      <c r="B305" s="176"/>
      <c r="C305" s="177"/>
      <c r="D305" s="177"/>
    </row>
    <row r="306" spans="2:4" s="175" customFormat="1">
      <c r="B306" s="176"/>
      <c r="C306" s="177"/>
      <c r="D306" s="177"/>
    </row>
    <row r="307" spans="2:4" s="175" customFormat="1">
      <c r="B307" s="176"/>
      <c r="C307" s="177"/>
      <c r="D307" s="177"/>
    </row>
    <row r="308" spans="2:4" s="175" customFormat="1">
      <c r="B308" s="176"/>
      <c r="C308" s="177"/>
      <c r="D308" s="177"/>
    </row>
    <row r="309" spans="2:4" s="175" customFormat="1">
      <c r="B309" s="176"/>
      <c r="C309" s="177"/>
      <c r="D309" s="177"/>
    </row>
    <row r="310" spans="2:4" s="175" customFormat="1">
      <c r="B310" s="176"/>
      <c r="C310" s="177"/>
      <c r="D310" s="177"/>
    </row>
    <row r="311" spans="2:4" s="175" customFormat="1">
      <c r="B311" s="176"/>
      <c r="C311" s="177"/>
      <c r="D311" s="177"/>
    </row>
    <row r="312" spans="2:4" s="175" customFormat="1">
      <c r="B312" s="176"/>
      <c r="C312" s="177"/>
      <c r="D312" s="177"/>
    </row>
    <row r="313" spans="2:4" s="175" customFormat="1">
      <c r="B313" s="176"/>
      <c r="C313" s="177"/>
      <c r="D313" s="177"/>
    </row>
    <row r="314" spans="2:4" s="175" customFormat="1">
      <c r="B314" s="176"/>
      <c r="C314" s="177"/>
      <c r="D314" s="177"/>
    </row>
    <row r="315" spans="2:4" s="175" customFormat="1">
      <c r="B315" s="176"/>
      <c r="C315" s="177"/>
      <c r="D315" s="177"/>
    </row>
    <row r="316" spans="2:4" s="175" customFormat="1">
      <c r="B316" s="176"/>
      <c r="C316" s="177"/>
      <c r="D316" s="177"/>
    </row>
    <row r="317" spans="2:4" s="175" customFormat="1">
      <c r="B317" s="176"/>
      <c r="C317" s="177"/>
      <c r="D317" s="177"/>
    </row>
    <row r="318" spans="2:4" s="175" customFormat="1">
      <c r="B318" s="176"/>
      <c r="C318" s="177"/>
      <c r="D318" s="177"/>
    </row>
    <row r="319" spans="2:4" s="175" customFormat="1">
      <c r="B319" s="176"/>
      <c r="C319" s="177"/>
      <c r="D319" s="177"/>
    </row>
    <row r="320" spans="2:4" s="175" customFormat="1">
      <c r="B320" s="176"/>
      <c r="C320" s="177"/>
      <c r="D320" s="177"/>
    </row>
    <row r="321" spans="2:4" s="175" customFormat="1">
      <c r="B321" s="176"/>
      <c r="C321" s="177"/>
      <c r="D321" s="177"/>
    </row>
    <row r="322" spans="2:4" s="175" customFormat="1">
      <c r="B322" s="176"/>
      <c r="C322" s="177"/>
      <c r="D322" s="177"/>
    </row>
    <row r="323" spans="2:4" s="175" customFormat="1">
      <c r="B323" s="176"/>
      <c r="C323" s="177"/>
      <c r="D323" s="177"/>
    </row>
    <row r="324" spans="2:4" s="175" customFormat="1">
      <c r="B324" s="176"/>
      <c r="C324" s="177"/>
      <c r="D324" s="177"/>
    </row>
    <row r="325" spans="2:4" s="175" customFormat="1">
      <c r="B325" s="176"/>
      <c r="C325" s="177"/>
      <c r="D325" s="177"/>
    </row>
    <row r="326" spans="2:4" s="175" customFormat="1">
      <c r="B326" s="176"/>
      <c r="C326" s="177"/>
      <c r="D326" s="177"/>
    </row>
    <row r="327" spans="2:4" s="175" customFormat="1">
      <c r="B327" s="176"/>
      <c r="C327" s="177"/>
      <c r="D327" s="177"/>
    </row>
    <row r="328" spans="2:4" s="175" customFormat="1">
      <c r="B328" s="176"/>
      <c r="C328" s="177"/>
      <c r="D328" s="177"/>
    </row>
    <row r="329" spans="2:4" s="175" customFormat="1">
      <c r="B329" s="176"/>
      <c r="C329" s="177"/>
      <c r="D329" s="177"/>
    </row>
    <row r="330" spans="2:4" s="175" customFormat="1">
      <c r="B330" s="176"/>
      <c r="C330" s="177"/>
      <c r="D330" s="177"/>
    </row>
    <row r="331" spans="2:4" s="175" customFormat="1">
      <c r="B331" s="176"/>
      <c r="C331" s="177"/>
      <c r="D331" s="177"/>
    </row>
    <row r="332" spans="2:4" s="175" customFormat="1">
      <c r="B332" s="176"/>
      <c r="C332" s="177"/>
      <c r="D332" s="177"/>
    </row>
    <row r="333" spans="2:4" s="175" customFormat="1">
      <c r="B333" s="176"/>
      <c r="C333" s="177"/>
      <c r="D333" s="177"/>
    </row>
    <row r="334" spans="2:4" s="175" customFormat="1">
      <c r="B334" s="176"/>
      <c r="C334" s="177"/>
      <c r="D334" s="177"/>
    </row>
    <row r="335" spans="2:4" s="175" customFormat="1">
      <c r="B335" s="176"/>
      <c r="C335" s="177"/>
      <c r="D335" s="177"/>
    </row>
    <row r="336" spans="2:4" s="175" customFormat="1">
      <c r="B336" s="176"/>
      <c r="C336" s="177"/>
      <c r="D336" s="177"/>
    </row>
    <row r="337" spans="2:4" s="175" customFormat="1">
      <c r="B337" s="176"/>
      <c r="C337" s="177"/>
      <c r="D337" s="177"/>
    </row>
    <row r="338" spans="2:4" s="175" customFormat="1">
      <c r="B338" s="176"/>
      <c r="C338" s="177"/>
      <c r="D338" s="177"/>
    </row>
    <row r="339" spans="2:4" s="175" customFormat="1">
      <c r="B339" s="176"/>
      <c r="C339" s="177"/>
      <c r="D339" s="177"/>
    </row>
    <row r="340" spans="2:4" s="175" customFormat="1">
      <c r="B340" s="176"/>
      <c r="C340" s="177"/>
      <c r="D340" s="177"/>
    </row>
    <row r="341" spans="2:4" s="175" customFormat="1">
      <c r="B341" s="176"/>
      <c r="C341" s="177"/>
      <c r="D341" s="177"/>
    </row>
    <row r="342" spans="2:4" s="175" customFormat="1">
      <c r="B342" s="176"/>
      <c r="C342" s="177"/>
      <c r="D342" s="177"/>
    </row>
    <row r="343" spans="2:4" s="175" customFormat="1">
      <c r="B343" s="176"/>
      <c r="C343" s="177"/>
      <c r="D343" s="177"/>
    </row>
    <row r="344" spans="2:4" s="175" customFormat="1">
      <c r="B344" s="176"/>
      <c r="C344" s="177"/>
      <c r="D344" s="177"/>
    </row>
    <row r="345" spans="2:4" s="175" customFormat="1">
      <c r="B345" s="176"/>
      <c r="C345" s="177"/>
      <c r="D345" s="177"/>
    </row>
    <row r="346" spans="2:4" s="175" customFormat="1">
      <c r="B346" s="176"/>
      <c r="C346" s="177"/>
      <c r="D346" s="177"/>
    </row>
    <row r="347" spans="2:4" s="175" customFormat="1">
      <c r="B347" s="176"/>
      <c r="C347" s="177"/>
      <c r="D347" s="177"/>
    </row>
    <row r="348" spans="2:4" s="175" customFormat="1">
      <c r="B348" s="176"/>
      <c r="C348" s="177"/>
      <c r="D348" s="177"/>
    </row>
    <row r="349" spans="2:4" s="175" customFormat="1">
      <c r="B349" s="176"/>
      <c r="C349" s="177"/>
      <c r="D349" s="177"/>
    </row>
    <row r="350" spans="2:4" s="175" customFormat="1">
      <c r="B350" s="176"/>
      <c r="C350" s="177"/>
      <c r="D350" s="177"/>
    </row>
    <row r="351" spans="2:4" s="175" customFormat="1">
      <c r="B351" s="176"/>
      <c r="C351" s="177"/>
      <c r="D351" s="177"/>
    </row>
    <row r="352" spans="2:4" s="175" customFormat="1">
      <c r="B352" s="176"/>
      <c r="C352" s="177"/>
      <c r="D352" s="177"/>
    </row>
    <row r="353" spans="2:4" s="175" customFormat="1">
      <c r="B353" s="176"/>
      <c r="C353" s="177"/>
      <c r="D353" s="177"/>
    </row>
    <row r="354" spans="2:4" s="175" customFormat="1">
      <c r="B354" s="176"/>
      <c r="C354" s="177"/>
      <c r="D354" s="177"/>
    </row>
    <row r="355" spans="2:4" s="175" customFormat="1">
      <c r="B355" s="176"/>
      <c r="C355" s="177"/>
      <c r="D355" s="177"/>
    </row>
    <row r="356" spans="2:4" s="175" customFormat="1">
      <c r="B356" s="176"/>
      <c r="C356" s="177"/>
      <c r="D356" s="177"/>
    </row>
    <row r="357" spans="2:4" s="175" customFormat="1">
      <c r="B357" s="176"/>
      <c r="C357" s="177"/>
      <c r="D357" s="177"/>
    </row>
    <row r="358" spans="2:4" s="175" customFormat="1">
      <c r="B358" s="176"/>
      <c r="C358" s="177"/>
      <c r="D358" s="177"/>
    </row>
    <row r="359" spans="2:4" s="175" customFormat="1">
      <c r="B359" s="176"/>
      <c r="C359" s="177"/>
      <c r="D359" s="177"/>
    </row>
    <row r="360" spans="2:4" s="175" customFormat="1">
      <c r="B360" s="176"/>
      <c r="C360" s="177"/>
      <c r="D360" s="177"/>
    </row>
    <row r="361" spans="2:4" s="175" customFormat="1">
      <c r="B361" s="176"/>
      <c r="C361" s="177"/>
      <c r="D361" s="177"/>
    </row>
    <row r="362" spans="2:4" s="175" customFormat="1">
      <c r="B362" s="176"/>
      <c r="C362" s="177"/>
      <c r="D362" s="177"/>
    </row>
    <row r="363" spans="2:4" s="175" customFormat="1">
      <c r="B363" s="176"/>
      <c r="C363" s="177"/>
      <c r="D363" s="177"/>
    </row>
    <row r="364" spans="2:4" s="175" customFormat="1">
      <c r="B364" s="176"/>
      <c r="C364" s="177"/>
      <c r="D364" s="177"/>
    </row>
    <row r="365" spans="2:4" s="175" customFormat="1">
      <c r="B365" s="176"/>
      <c r="C365" s="177"/>
      <c r="D365" s="177"/>
    </row>
    <row r="366" spans="2:4" s="175" customFormat="1">
      <c r="B366" s="176"/>
      <c r="C366" s="177"/>
      <c r="D366" s="177"/>
    </row>
    <row r="367" spans="2:4" s="175" customFormat="1">
      <c r="B367" s="176"/>
      <c r="C367" s="177"/>
      <c r="D367" s="177"/>
    </row>
    <row r="368" spans="2:4" s="175" customFormat="1">
      <c r="B368" s="176"/>
      <c r="C368" s="177"/>
      <c r="D368" s="177"/>
    </row>
    <row r="369" spans="2:4" s="175" customFormat="1">
      <c r="B369" s="176"/>
      <c r="C369" s="177"/>
      <c r="D369" s="177"/>
    </row>
    <row r="370" spans="2:4" s="175" customFormat="1">
      <c r="B370" s="176"/>
      <c r="C370" s="177"/>
      <c r="D370" s="177"/>
    </row>
    <row r="371" spans="2:4" s="175" customFormat="1">
      <c r="B371" s="176"/>
      <c r="C371" s="177"/>
      <c r="D371" s="177"/>
    </row>
    <row r="372" spans="2:4" s="175" customFormat="1">
      <c r="B372" s="176"/>
      <c r="C372" s="177"/>
      <c r="D372" s="177"/>
    </row>
    <row r="373" spans="2:4" s="175" customFormat="1">
      <c r="B373" s="176"/>
      <c r="C373" s="177"/>
      <c r="D373" s="177"/>
    </row>
    <row r="374" spans="2:4" s="175" customFormat="1">
      <c r="B374" s="176"/>
      <c r="C374" s="177"/>
      <c r="D374" s="177"/>
    </row>
    <row r="375" spans="2:4" s="175" customFormat="1">
      <c r="B375" s="176"/>
      <c r="C375" s="177"/>
      <c r="D375" s="177"/>
    </row>
    <row r="376" spans="2:4" s="175" customFormat="1">
      <c r="B376" s="176"/>
      <c r="C376" s="177"/>
      <c r="D376" s="177"/>
    </row>
    <row r="377" spans="2:4" s="175" customFormat="1">
      <c r="B377" s="176"/>
      <c r="C377" s="177"/>
      <c r="D377" s="177"/>
    </row>
    <row r="378" spans="2:4" s="175" customFormat="1">
      <c r="B378" s="176"/>
      <c r="C378" s="177"/>
      <c r="D378" s="177"/>
    </row>
    <row r="379" spans="2:4" s="175" customFormat="1">
      <c r="B379" s="176"/>
      <c r="C379" s="177"/>
      <c r="D379" s="177"/>
    </row>
    <row r="380" spans="2:4" s="175" customFormat="1">
      <c r="B380" s="176"/>
      <c r="C380" s="177"/>
      <c r="D380" s="177"/>
    </row>
    <row r="381" spans="2:4" s="175" customFormat="1">
      <c r="B381" s="176"/>
      <c r="C381" s="177"/>
      <c r="D381" s="177"/>
    </row>
    <row r="382" spans="2:4" s="175" customFormat="1">
      <c r="B382" s="176"/>
      <c r="C382" s="177"/>
      <c r="D382" s="177"/>
    </row>
    <row r="383" spans="2:4" s="175" customFormat="1">
      <c r="B383" s="176"/>
      <c r="C383" s="177"/>
      <c r="D383" s="177"/>
    </row>
    <row r="384" spans="2:4" s="175" customFormat="1">
      <c r="B384" s="176"/>
      <c r="C384" s="177"/>
      <c r="D384" s="177"/>
    </row>
    <row r="385" spans="2:4" s="175" customFormat="1">
      <c r="B385" s="176"/>
      <c r="C385" s="177"/>
      <c r="D385" s="177"/>
    </row>
    <row r="386" spans="2:4" s="175" customFormat="1">
      <c r="B386" s="176"/>
      <c r="C386" s="177"/>
      <c r="D386" s="177"/>
    </row>
    <row r="387" spans="2:4" s="175" customFormat="1">
      <c r="B387" s="176"/>
      <c r="C387" s="177"/>
      <c r="D387" s="177"/>
    </row>
    <row r="388" spans="2:4" s="175" customFormat="1">
      <c r="B388" s="176"/>
      <c r="C388" s="177"/>
      <c r="D388" s="177"/>
    </row>
    <row r="389" spans="2:4" s="175" customFormat="1">
      <c r="B389" s="176"/>
      <c r="C389" s="177"/>
      <c r="D389" s="177"/>
    </row>
    <row r="390" spans="2:4" s="175" customFormat="1">
      <c r="B390" s="176"/>
      <c r="C390" s="177"/>
      <c r="D390" s="177"/>
    </row>
    <row r="391" spans="2:4" s="175" customFormat="1">
      <c r="B391" s="176"/>
      <c r="C391" s="177"/>
      <c r="D391" s="177"/>
    </row>
    <row r="392" spans="2:4" s="175" customFormat="1">
      <c r="B392" s="176"/>
      <c r="C392" s="177"/>
      <c r="D392" s="177"/>
    </row>
    <row r="393" spans="2:4" s="175" customFormat="1">
      <c r="B393" s="176"/>
      <c r="C393" s="177"/>
      <c r="D393" s="177"/>
    </row>
    <row r="394" spans="2:4" s="175" customFormat="1">
      <c r="B394" s="176"/>
      <c r="C394" s="177"/>
      <c r="D394" s="177"/>
    </row>
    <row r="395" spans="2:4" s="175" customFormat="1">
      <c r="B395" s="176"/>
      <c r="C395" s="177"/>
      <c r="D395" s="177"/>
    </row>
    <row r="396" spans="2:4" s="175" customFormat="1">
      <c r="B396" s="176"/>
      <c r="C396" s="177"/>
      <c r="D396" s="177"/>
    </row>
    <row r="397" spans="2:4" s="175" customFormat="1">
      <c r="B397" s="176"/>
      <c r="C397" s="177"/>
      <c r="D397" s="177"/>
    </row>
    <row r="398" spans="2:4" s="175" customFormat="1">
      <c r="B398" s="176"/>
      <c r="C398" s="177"/>
      <c r="D398" s="177"/>
    </row>
    <row r="399" spans="2:4" s="175" customFormat="1">
      <c r="B399" s="176"/>
      <c r="C399" s="177"/>
      <c r="D399" s="177"/>
    </row>
    <row r="400" spans="2:4" s="175" customFormat="1">
      <c r="B400" s="176"/>
      <c r="C400" s="177"/>
      <c r="D400" s="177"/>
    </row>
    <row r="401" spans="2:4" s="175" customFormat="1">
      <c r="B401" s="176"/>
      <c r="C401" s="177"/>
      <c r="D401" s="177"/>
    </row>
    <row r="402" spans="2:4" s="175" customFormat="1">
      <c r="B402" s="176"/>
      <c r="C402" s="177"/>
      <c r="D402" s="177"/>
    </row>
    <row r="403" spans="2:4" s="175" customFormat="1">
      <c r="B403" s="176"/>
      <c r="C403" s="177"/>
      <c r="D403" s="177"/>
    </row>
    <row r="404" spans="2:4" s="175" customFormat="1">
      <c r="B404" s="176"/>
      <c r="C404" s="177"/>
      <c r="D404" s="177"/>
    </row>
    <row r="405" spans="2:4" s="175" customFormat="1">
      <c r="B405" s="176"/>
      <c r="C405" s="177"/>
      <c r="D405" s="177"/>
    </row>
    <row r="406" spans="2:4" s="175" customFormat="1">
      <c r="B406" s="176"/>
      <c r="C406" s="177"/>
      <c r="D406" s="177"/>
    </row>
    <row r="407" spans="2:4" s="175" customFormat="1">
      <c r="B407" s="176"/>
      <c r="C407" s="177"/>
      <c r="D407" s="177"/>
    </row>
    <row r="408" spans="2:4" s="175" customFormat="1">
      <c r="B408" s="176"/>
      <c r="C408" s="177"/>
      <c r="D408" s="177"/>
    </row>
    <row r="409" spans="2:4" s="175" customFormat="1">
      <c r="B409" s="176"/>
      <c r="C409" s="177"/>
      <c r="D409" s="177"/>
    </row>
    <row r="410" spans="2:4" s="175" customFormat="1">
      <c r="B410" s="176"/>
      <c r="C410" s="177"/>
      <c r="D410" s="177"/>
    </row>
    <row r="411" spans="2:4" s="175" customFormat="1">
      <c r="B411" s="176"/>
      <c r="C411" s="177"/>
      <c r="D411" s="177"/>
    </row>
    <row r="412" spans="2:4" s="175" customFormat="1">
      <c r="B412" s="176"/>
      <c r="C412" s="177"/>
      <c r="D412" s="177"/>
    </row>
    <row r="413" spans="2:4" s="175" customFormat="1">
      <c r="B413" s="176"/>
      <c r="C413" s="177"/>
      <c r="D413" s="177"/>
    </row>
    <row r="414" spans="2:4" s="175" customFormat="1">
      <c r="B414" s="176"/>
      <c r="C414" s="177"/>
      <c r="D414" s="177"/>
    </row>
    <row r="415" spans="2:4" s="175" customFormat="1">
      <c r="B415" s="176"/>
      <c r="C415" s="177"/>
      <c r="D415" s="177"/>
    </row>
    <row r="416" spans="2:4" s="175" customFormat="1">
      <c r="B416" s="176"/>
      <c r="C416" s="177"/>
      <c r="D416" s="177"/>
    </row>
    <row r="417" spans="2:4" s="175" customFormat="1">
      <c r="B417" s="176"/>
      <c r="C417" s="177"/>
      <c r="D417" s="177"/>
    </row>
    <row r="418" spans="2:4" s="175" customFormat="1">
      <c r="B418" s="176"/>
      <c r="C418" s="177"/>
      <c r="D418" s="177"/>
    </row>
    <row r="419" spans="2:4" s="175" customFormat="1">
      <c r="B419" s="176"/>
      <c r="C419" s="177"/>
      <c r="D419" s="177"/>
    </row>
    <row r="420" spans="2:4" s="175" customFormat="1">
      <c r="B420" s="176"/>
      <c r="C420" s="177"/>
      <c r="D420" s="177"/>
    </row>
    <row r="421" spans="2:4" s="175" customFormat="1">
      <c r="B421" s="176"/>
      <c r="C421" s="177"/>
      <c r="D421" s="177"/>
    </row>
    <row r="422" spans="2:4" s="175" customFormat="1">
      <c r="B422" s="176"/>
      <c r="C422" s="177"/>
      <c r="D422" s="177"/>
    </row>
    <row r="423" spans="2:4" s="175" customFormat="1">
      <c r="B423" s="176"/>
      <c r="C423" s="177"/>
      <c r="D423" s="177"/>
    </row>
    <row r="424" spans="2:4" s="175" customFormat="1">
      <c r="B424" s="176"/>
      <c r="C424" s="177"/>
      <c r="D424" s="177"/>
    </row>
    <row r="425" spans="2:4" s="175" customFormat="1">
      <c r="B425" s="176"/>
      <c r="C425" s="177"/>
      <c r="D425" s="177"/>
    </row>
    <row r="426" spans="2:4" s="175" customFormat="1">
      <c r="B426" s="176"/>
      <c r="C426" s="177"/>
      <c r="D426" s="177"/>
    </row>
    <row r="427" spans="2:4" s="175" customFormat="1">
      <c r="B427" s="176"/>
      <c r="C427" s="177"/>
      <c r="D427" s="177"/>
    </row>
    <row r="428" spans="2:4" s="175" customFormat="1">
      <c r="B428" s="176"/>
      <c r="C428" s="177"/>
      <c r="D428" s="177"/>
    </row>
    <row r="429" spans="2:4" s="175" customFormat="1">
      <c r="B429" s="176"/>
      <c r="C429" s="177"/>
      <c r="D429" s="177"/>
    </row>
    <row r="430" spans="2:4" s="175" customFormat="1">
      <c r="B430" s="176"/>
      <c r="C430" s="177"/>
      <c r="D430" s="177"/>
    </row>
    <row r="431" spans="2:4" s="175" customFormat="1">
      <c r="B431" s="176"/>
      <c r="C431" s="177"/>
      <c r="D431" s="177"/>
    </row>
    <row r="432" spans="2:4" s="175" customFormat="1">
      <c r="B432" s="176"/>
      <c r="C432" s="177"/>
      <c r="D432" s="177"/>
    </row>
    <row r="433" spans="2:4" s="175" customFormat="1">
      <c r="B433" s="176"/>
      <c r="C433" s="177"/>
      <c r="D433" s="177"/>
    </row>
    <row r="434" spans="2:4" s="175" customFormat="1">
      <c r="B434" s="176"/>
      <c r="C434" s="177"/>
      <c r="D434" s="177"/>
    </row>
    <row r="435" spans="2:4" s="175" customFormat="1">
      <c r="B435" s="176"/>
      <c r="C435" s="177"/>
      <c r="D435" s="177"/>
    </row>
  </sheetData>
  <pageMargins left="0.73" right="0.56000000000000005" top="0.65" bottom="0.8" header="0.17" footer="0.2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B1:O45"/>
  <sheetViews>
    <sheetView showZeros="0" view="pageBreakPreview" zoomScaleNormal="100" workbookViewId="0">
      <selection activeCell="F36" sqref="F36"/>
    </sheetView>
  </sheetViews>
  <sheetFormatPr defaultRowHeight="12.75"/>
  <cols>
    <col min="1" max="1" width="5.140625" style="37" customWidth="1"/>
    <col min="2" max="2" width="20" style="37" customWidth="1"/>
    <col min="3" max="3" width="48.28515625" style="37" customWidth="1"/>
    <col min="4" max="4" width="24" style="37" customWidth="1"/>
    <col min="5" max="5" width="7.42578125" style="37" customWidth="1"/>
    <col min="6" max="6" width="11.140625" style="37" customWidth="1"/>
    <col min="7" max="7" width="9.85546875" style="37" customWidth="1"/>
    <col min="8" max="8" width="33" style="37" customWidth="1"/>
    <col min="9" max="9" width="23.7109375" style="37" customWidth="1"/>
    <col min="10" max="16384" width="9.140625" style="37"/>
  </cols>
  <sheetData>
    <row r="1" spans="2:15">
      <c r="D1" s="38" t="s">
        <v>63</v>
      </c>
      <c r="E1" s="39"/>
      <c r="F1" s="39"/>
      <c r="G1" s="39"/>
      <c r="H1" s="40"/>
      <c r="I1" s="39"/>
    </row>
    <row r="2" spans="2:15">
      <c r="E2" s="40"/>
      <c r="F2" s="41"/>
      <c r="G2" s="39"/>
      <c r="H2" s="40"/>
      <c r="I2" s="39"/>
    </row>
    <row r="3" spans="2:15">
      <c r="D3" s="42" t="s">
        <v>0</v>
      </c>
    </row>
    <row r="4" spans="2:15" ht="22.5" customHeight="1">
      <c r="B4" s="43"/>
      <c r="C4" s="44"/>
      <c r="D4" s="44"/>
      <c r="E4" s="43"/>
      <c r="F4" s="43"/>
      <c r="G4" s="43"/>
      <c r="H4" s="45"/>
      <c r="I4" s="45"/>
      <c r="J4" s="45"/>
      <c r="K4" s="45"/>
      <c r="L4" s="45"/>
      <c r="M4" s="45"/>
      <c r="N4" s="45"/>
      <c r="O4" s="45"/>
    </row>
    <row r="5" spans="2:15">
      <c r="C5" s="258" t="s">
        <v>7</v>
      </c>
      <c r="D5" s="258"/>
    </row>
    <row r="6" spans="2:15" ht="15.75">
      <c r="B6" s="43"/>
      <c r="C6" s="43"/>
      <c r="D6" s="43"/>
      <c r="E6" s="43"/>
      <c r="F6" s="43"/>
      <c r="G6" s="43"/>
      <c r="H6" s="45"/>
      <c r="I6" s="45"/>
      <c r="J6" s="45"/>
      <c r="K6" s="45"/>
      <c r="L6" s="45"/>
      <c r="M6" s="45"/>
      <c r="N6" s="45"/>
      <c r="O6" s="45"/>
    </row>
    <row r="7" spans="2:15">
      <c r="D7" s="46" t="s">
        <v>8</v>
      </c>
    </row>
    <row r="8" spans="2:15">
      <c r="D8" s="37" t="s">
        <v>179</v>
      </c>
    </row>
    <row r="11" spans="2:15" ht="15.75">
      <c r="C11" s="47" t="s">
        <v>45</v>
      </c>
      <c r="F11" s="48"/>
      <c r="G11" s="48"/>
      <c r="H11" s="248"/>
      <c r="I11" s="248"/>
    </row>
    <row r="12" spans="2:15">
      <c r="F12" s="48"/>
      <c r="G12" s="48"/>
      <c r="H12" s="49"/>
      <c r="I12" s="50"/>
    </row>
    <row r="13" spans="2:15" ht="15.75" customHeight="1">
      <c r="B13" s="37" t="s">
        <v>3</v>
      </c>
      <c r="C13" s="259" t="s">
        <v>139</v>
      </c>
      <c r="D13" s="259"/>
      <c r="F13" s="106"/>
      <c r="G13" s="48"/>
      <c r="H13" s="49"/>
      <c r="I13" s="50"/>
    </row>
    <row r="14" spans="2:15" ht="15.75" customHeight="1">
      <c r="B14" s="37" t="s">
        <v>4</v>
      </c>
      <c r="C14" s="259" t="str">
        <f>C13</f>
        <v>ATKRITUMU KONTEINERU NOVIENTE - DIVIEM KONTEINERIEM</v>
      </c>
      <c r="D14" s="259"/>
      <c r="F14" s="48"/>
      <c r="G14" s="48"/>
      <c r="H14" s="49"/>
      <c r="I14" s="50"/>
    </row>
    <row r="15" spans="2:15" ht="15.75" customHeight="1">
      <c r="B15" s="37" t="s">
        <v>9</v>
      </c>
      <c r="C15" s="260"/>
      <c r="D15" s="260"/>
      <c r="F15" s="48"/>
      <c r="G15" s="48"/>
      <c r="H15" s="49"/>
      <c r="I15" s="50"/>
    </row>
    <row r="16" spans="2:15" ht="15.75" customHeight="1">
      <c r="B16" s="37" t="s">
        <v>46</v>
      </c>
      <c r="C16" s="260" t="s">
        <v>137</v>
      </c>
      <c r="D16" s="260"/>
      <c r="F16" s="48"/>
      <c r="G16" s="48"/>
      <c r="H16" s="50"/>
      <c r="I16" s="50"/>
    </row>
    <row r="17" spans="2:9" ht="15.75" customHeight="1">
      <c r="B17" s="37" t="s">
        <v>6</v>
      </c>
      <c r="C17" s="261"/>
      <c r="D17" s="261"/>
      <c r="F17" s="50"/>
      <c r="G17" s="48"/>
      <c r="H17" s="51"/>
      <c r="I17" s="48"/>
    </row>
    <row r="18" spans="2:9" ht="15.75" hidden="1" customHeight="1">
      <c r="B18" s="37" t="s">
        <v>39</v>
      </c>
      <c r="C18" s="253"/>
      <c r="D18" s="253"/>
    </row>
    <row r="19" spans="2:9" ht="13.5" thickBot="1"/>
    <row r="20" spans="2:9" ht="24" customHeight="1" thickBot="1">
      <c r="B20" s="52" t="s">
        <v>10</v>
      </c>
      <c r="C20" s="53" t="s">
        <v>2</v>
      </c>
      <c r="D20" s="54" t="s">
        <v>57</v>
      </c>
    </row>
    <row r="21" spans="2:9">
      <c r="B21" s="55"/>
      <c r="C21" s="56"/>
      <c r="D21" s="57"/>
    </row>
    <row r="22" spans="2:9" ht="27" customHeight="1">
      <c r="B22" s="58">
        <v>1</v>
      </c>
      <c r="C22" s="59" t="str">
        <f>C13</f>
        <v>ATKRITUMU KONTEINERU NOVIENTE - DIVIEM KONTEINERIEM</v>
      </c>
      <c r="D22" s="60"/>
    </row>
    <row r="23" spans="2:9" ht="13.5" thickBot="1">
      <c r="B23" s="61"/>
      <c r="C23" s="62"/>
      <c r="D23" s="63"/>
    </row>
    <row r="24" spans="2:9" ht="13.5" thickBot="1">
      <c r="B24" s="64"/>
      <c r="C24" s="65" t="s">
        <v>11</v>
      </c>
      <c r="D24" s="66"/>
    </row>
    <row r="25" spans="2:9" ht="13.5" thickBot="1">
      <c r="D25" s="67"/>
    </row>
    <row r="26" spans="2:9">
      <c r="B26" s="254"/>
      <c r="C26" s="255"/>
      <c r="D26" s="68"/>
      <c r="E26" s="37" t="s">
        <v>59</v>
      </c>
    </row>
    <row r="27" spans="2:9" ht="13.5" thickBot="1">
      <c r="B27" s="249"/>
      <c r="C27" s="250"/>
      <c r="D27" s="69"/>
    </row>
    <row r="28" spans="2:9">
      <c r="B28" s="256" t="s">
        <v>58</v>
      </c>
      <c r="C28" s="257"/>
      <c r="D28" s="68"/>
    </row>
    <row r="29" spans="2:9" ht="13.5" thickBot="1">
      <c r="B29" s="251" t="s">
        <v>12</v>
      </c>
      <c r="C29" s="252"/>
      <c r="D29" s="69"/>
    </row>
    <row r="30" spans="2:9" s="107" customFormat="1" ht="15" customHeight="1" thickBot="1">
      <c r="B30" s="246" t="s">
        <v>67</v>
      </c>
      <c r="C30" s="247"/>
      <c r="D30" s="112"/>
    </row>
    <row r="31" spans="2:9" s="107" customFormat="1"/>
    <row r="32" spans="2:9" s="107" customFormat="1">
      <c r="B32" s="108" t="s">
        <v>13</v>
      </c>
      <c r="C32" s="9"/>
      <c r="D32" s="109"/>
    </row>
    <row r="33" spans="2:4" s="107" customFormat="1">
      <c r="C33" s="110" t="s">
        <v>43</v>
      </c>
    </row>
    <row r="34" spans="2:4" s="107" customFormat="1"/>
    <row r="35" spans="2:4" s="107" customFormat="1">
      <c r="B35" s="111"/>
    </row>
    <row r="36" spans="2:4" s="107" customFormat="1"/>
    <row r="37" spans="2:4" s="107" customFormat="1">
      <c r="B37" s="108" t="s">
        <v>15</v>
      </c>
      <c r="C37" s="8">
        <f>C32</f>
        <v>0</v>
      </c>
      <c r="D37" s="109">
        <f>D32</f>
        <v>0</v>
      </c>
    </row>
    <row r="38" spans="2:4" s="107" customFormat="1">
      <c r="C38" s="110" t="s">
        <v>43</v>
      </c>
    </row>
    <row r="39" spans="2:4" s="107" customFormat="1"/>
    <row r="40" spans="2:4" s="107" customFormat="1" ht="13.5" customHeight="1">
      <c r="B40" s="111"/>
      <c r="C40" s="107">
        <f>C35</f>
        <v>0</v>
      </c>
    </row>
    <row r="41" spans="2:4" s="107" customFormat="1"/>
    <row r="42" spans="2:4" s="107" customFormat="1">
      <c r="B42" s="108"/>
      <c r="C42" s="8"/>
      <c r="D42" s="109">
        <f>D37</f>
        <v>0</v>
      </c>
    </row>
    <row r="43" spans="2:4" s="107" customFormat="1">
      <c r="C43" s="110"/>
    </row>
    <row r="44" spans="2:4" s="107" customFormat="1"/>
    <row r="45" spans="2:4" s="107" customFormat="1" ht="13.5" customHeight="1">
      <c r="B45" s="111"/>
    </row>
  </sheetData>
  <mergeCells count="13">
    <mergeCell ref="C5:D5"/>
    <mergeCell ref="C13:D13"/>
    <mergeCell ref="C15:D15"/>
    <mergeCell ref="C16:D16"/>
    <mergeCell ref="C17:D17"/>
    <mergeCell ref="C14:D14"/>
    <mergeCell ref="H11:I11"/>
    <mergeCell ref="B27:C27"/>
    <mergeCell ref="B29:C29"/>
    <mergeCell ref="C18:D18"/>
    <mergeCell ref="B26:C26"/>
    <mergeCell ref="B28:C28"/>
    <mergeCell ref="B30:C30"/>
  </mergeCells>
  <phoneticPr fontId="0" type="noConversion"/>
  <pageMargins left="0.48" right="0.67" top="1" bottom="0.82" header="0.5" footer="0.5"/>
  <pageSetup paperSize="9" scale="91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</sheetPr>
  <dimension ref="A1:L39"/>
  <sheetViews>
    <sheetView showZeros="0" view="pageBreakPreview" zoomScaleNormal="100" workbookViewId="0">
      <selection activeCell="J26" sqref="J26"/>
    </sheetView>
  </sheetViews>
  <sheetFormatPr defaultRowHeight="12.75" outlineLevelCol="1"/>
  <cols>
    <col min="1" max="1" width="3" style="37" customWidth="1"/>
    <col min="2" max="2" width="4.7109375" style="37" customWidth="1"/>
    <col min="3" max="3" width="7" style="37" customWidth="1"/>
    <col min="4" max="4" width="39.7109375" style="37" customWidth="1"/>
    <col min="5" max="5" width="6.140625" style="37" customWidth="1" outlineLevel="1"/>
    <col min="6" max="6" width="11.140625" style="37" customWidth="1"/>
    <col min="7" max="7" width="10" style="37" customWidth="1"/>
    <col min="8" max="8" width="11.140625" style="37" customWidth="1"/>
    <col min="9" max="10" width="10" style="37" customWidth="1"/>
    <col min="11" max="11" width="1.5703125" style="37" customWidth="1"/>
    <col min="12" max="12" width="41.42578125" style="37" customWidth="1"/>
    <col min="13" max="16384" width="9.140625" style="37"/>
  </cols>
  <sheetData>
    <row r="1" spans="1:12">
      <c r="D1" s="71"/>
      <c r="E1" s="39"/>
      <c r="F1" s="39"/>
      <c r="G1" s="39"/>
      <c r="H1" s="262" t="s">
        <v>64</v>
      </c>
      <c r="I1" s="262"/>
      <c r="J1" s="262"/>
    </row>
    <row r="2" spans="1:12" ht="14.25">
      <c r="A2" s="271" t="s">
        <v>16</v>
      </c>
      <c r="B2" s="271"/>
      <c r="C2" s="271"/>
      <c r="D2" s="271"/>
      <c r="E2" s="271"/>
      <c r="F2" s="271"/>
      <c r="G2" s="271"/>
      <c r="H2" s="271"/>
      <c r="I2" s="271"/>
      <c r="J2" s="271"/>
    </row>
    <row r="3" spans="1:12">
      <c r="A3" s="272"/>
      <c r="B3" s="272"/>
      <c r="C3" s="272"/>
      <c r="D3" s="272"/>
      <c r="E3" s="272"/>
      <c r="F3" s="272"/>
      <c r="G3" s="272"/>
      <c r="H3" s="272"/>
      <c r="I3" s="272"/>
      <c r="J3" s="272"/>
    </row>
    <row r="4" spans="1:12">
      <c r="A4" s="273" t="s">
        <v>17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2">
      <c r="A5" s="72"/>
      <c r="B5" s="72"/>
      <c r="C5" s="72"/>
      <c r="D5" s="72"/>
      <c r="E5" s="72"/>
      <c r="F5" s="72"/>
      <c r="G5" s="72"/>
      <c r="H5" s="72"/>
      <c r="I5" s="72"/>
      <c r="J5" s="72"/>
    </row>
    <row r="6" spans="1:12" ht="15.75" customHeight="1">
      <c r="A6" s="270" t="s">
        <v>4</v>
      </c>
      <c r="B6" s="270"/>
      <c r="C6" s="270"/>
      <c r="D6" s="267" t="str">
        <f>PBK!C22</f>
        <v>ATKRITUMU KONTEINERU NOVIENTE - DIVIEM KONTEINERIEM</v>
      </c>
      <c r="E6" s="267"/>
      <c r="F6" s="267"/>
      <c r="G6" s="267"/>
      <c r="H6" s="267"/>
      <c r="I6" s="267"/>
      <c r="J6" s="267"/>
    </row>
    <row r="7" spans="1:12" s="73" customFormat="1" ht="15.75" customHeight="1">
      <c r="A7" s="268" t="s">
        <v>3</v>
      </c>
      <c r="B7" s="268"/>
      <c r="C7" s="268"/>
      <c r="D7" s="269" t="str">
        <f>PBK!C14</f>
        <v>ATKRITUMU KONTEINERU NOVIENTE - DIVIEM KONTEINERIEM</v>
      </c>
      <c r="E7" s="269"/>
      <c r="F7" s="269"/>
      <c r="G7" s="269"/>
      <c r="H7" s="269"/>
      <c r="I7" s="269"/>
      <c r="J7" s="269"/>
    </row>
    <row r="8" spans="1:12" s="73" customFormat="1" ht="15.75" customHeight="1">
      <c r="A8" s="268" t="s">
        <v>5</v>
      </c>
      <c r="B8" s="268"/>
      <c r="C8" s="268"/>
      <c r="D8" s="269">
        <f>PBK!C15</f>
        <v>0</v>
      </c>
      <c r="E8" s="269"/>
      <c r="F8" s="269"/>
      <c r="G8" s="269"/>
      <c r="H8" s="269"/>
      <c r="I8" s="269"/>
      <c r="J8" s="269"/>
    </row>
    <row r="9" spans="1:12" s="73" customFormat="1" ht="15.75" customHeight="1">
      <c r="A9" s="268" t="s">
        <v>46</v>
      </c>
      <c r="B9" s="268"/>
      <c r="C9" s="268"/>
      <c r="D9" s="269" t="str">
        <f>PBK!C16</f>
        <v>SIA ''JELGAVAS NEKUSTĀMĀ ĪPAŠUMA PĀRVALDE''</v>
      </c>
      <c r="E9" s="269"/>
      <c r="F9" s="269"/>
      <c r="G9" s="269"/>
      <c r="H9" s="269"/>
      <c r="I9" s="269"/>
      <c r="J9" s="269"/>
    </row>
    <row r="10" spans="1:12" s="73" customFormat="1" ht="15.75" customHeight="1">
      <c r="A10" s="268" t="s">
        <v>6</v>
      </c>
      <c r="B10" s="268"/>
      <c r="C10" s="268"/>
      <c r="D10" s="269">
        <f>PBK!C17</f>
        <v>0</v>
      </c>
      <c r="E10" s="269"/>
      <c r="F10" s="269"/>
      <c r="G10" s="269"/>
      <c r="H10" s="269"/>
      <c r="I10" s="269"/>
      <c r="J10" s="269"/>
    </row>
    <row r="11" spans="1:12" s="73" customFormat="1" ht="15.75" customHeight="1">
      <c r="A11" s="268" t="s">
        <v>39</v>
      </c>
      <c r="B11" s="268"/>
      <c r="C11" s="268"/>
      <c r="D11" s="269">
        <f>PBK!C18</f>
        <v>0</v>
      </c>
      <c r="E11" s="269"/>
      <c r="F11" s="269"/>
      <c r="G11" s="269"/>
      <c r="H11" s="269"/>
      <c r="I11" s="269"/>
      <c r="J11" s="269"/>
    </row>
    <row r="12" spans="1:12" s="73" customFormat="1" ht="15">
      <c r="A12" s="74"/>
      <c r="B12" s="74"/>
      <c r="C12" s="74"/>
      <c r="D12" s="74"/>
      <c r="E12" s="74"/>
      <c r="F12" s="74"/>
      <c r="G12" s="75"/>
      <c r="H12" s="75"/>
      <c r="I12" s="75"/>
      <c r="J12" s="75"/>
    </row>
    <row r="13" spans="1:12" s="73" customFormat="1" ht="15">
      <c r="A13" s="74"/>
      <c r="B13" s="74"/>
      <c r="C13" s="74"/>
      <c r="D13" s="76" t="s">
        <v>54</v>
      </c>
      <c r="E13" s="293"/>
      <c r="F13" s="294"/>
      <c r="G13" s="75"/>
      <c r="H13" s="75"/>
      <c r="I13" s="75"/>
      <c r="J13" s="75"/>
    </row>
    <row r="14" spans="1:12" s="73" customFormat="1" ht="15">
      <c r="A14" s="74"/>
      <c r="B14" s="74"/>
      <c r="C14" s="74"/>
      <c r="D14" s="76" t="s">
        <v>26</v>
      </c>
      <c r="E14" s="295"/>
      <c r="F14" s="296"/>
      <c r="G14" s="75"/>
      <c r="H14" s="75"/>
      <c r="I14" s="75"/>
      <c r="J14" s="75"/>
      <c r="L14" s="186"/>
    </row>
    <row r="15" spans="1:12" s="73" customFormat="1" ht="15">
      <c r="A15" s="74"/>
      <c r="B15" s="74"/>
      <c r="C15" s="74"/>
      <c r="D15" s="74"/>
      <c r="E15" s="74"/>
      <c r="F15" s="74"/>
      <c r="G15" s="75"/>
      <c r="H15" s="75"/>
      <c r="I15" s="75"/>
      <c r="J15" s="75"/>
      <c r="L15" s="186"/>
    </row>
    <row r="16" spans="1:12" s="73" customFormat="1" ht="15">
      <c r="A16" s="74"/>
      <c r="B16" s="74"/>
      <c r="C16" s="74"/>
      <c r="D16" s="77" t="s">
        <v>180</v>
      </c>
      <c r="E16" s="142"/>
      <c r="F16" s="99"/>
      <c r="G16" s="99"/>
      <c r="H16" s="99"/>
      <c r="I16" s="75"/>
      <c r="J16" s="75"/>
    </row>
    <row r="17" spans="1:11" ht="13.5" thickBot="1"/>
    <row r="18" spans="1:11" ht="20.25" customHeight="1">
      <c r="A18" s="286" t="s">
        <v>1</v>
      </c>
      <c r="B18" s="274" t="s">
        <v>18</v>
      </c>
      <c r="C18" s="274" t="s">
        <v>19</v>
      </c>
      <c r="D18" s="264" t="s">
        <v>20</v>
      </c>
      <c r="E18" s="290"/>
      <c r="F18" s="288" t="s">
        <v>55</v>
      </c>
      <c r="G18" s="263" t="s">
        <v>21</v>
      </c>
      <c r="H18" s="264"/>
      <c r="I18" s="264"/>
      <c r="J18" s="265" t="s">
        <v>22</v>
      </c>
    </row>
    <row r="19" spans="1:11" ht="51" customHeight="1" thickBot="1">
      <c r="A19" s="287"/>
      <c r="B19" s="275"/>
      <c r="C19" s="275"/>
      <c r="D19" s="292"/>
      <c r="E19" s="291"/>
      <c r="F19" s="289"/>
      <c r="G19" s="19" t="s">
        <v>49</v>
      </c>
      <c r="H19" s="97" t="s">
        <v>50</v>
      </c>
      <c r="I19" s="97" t="s">
        <v>51</v>
      </c>
      <c r="J19" s="266"/>
    </row>
    <row r="20" spans="1:11" s="7" customFormat="1" ht="13.5" customHeight="1">
      <c r="A20" s="3"/>
      <c r="B20" s="96"/>
      <c r="C20" s="96"/>
      <c r="D20" s="4" t="s">
        <v>61</v>
      </c>
      <c r="E20" s="16"/>
      <c r="F20" s="23"/>
      <c r="G20" s="20"/>
      <c r="H20" s="5"/>
      <c r="I20" s="5"/>
      <c r="J20" s="6"/>
    </row>
    <row r="21" spans="1:11" s="7" customFormat="1" ht="27.75" customHeight="1">
      <c r="A21" s="13">
        <v>1</v>
      </c>
      <c r="B21" s="78" t="s">
        <v>60</v>
      </c>
      <c r="C21" s="78" t="s">
        <v>96</v>
      </c>
      <c r="D21" s="14" t="str">
        <f>D6</f>
        <v>ATKRITUMU KONTEINERU NOVIENTE - DIVIEM KONTEINERIEM</v>
      </c>
      <c r="E21" s="17"/>
      <c r="F21" s="24"/>
      <c r="G21" s="21"/>
      <c r="H21" s="21"/>
      <c r="I21" s="21"/>
      <c r="J21" s="15"/>
    </row>
    <row r="22" spans="1:11" s="79" customFormat="1" ht="12.75" customHeight="1" thickBot="1">
      <c r="A22" s="1"/>
      <c r="B22" s="2"/>
      <c r="C22" s="78"/>
      <c r="D22" s="187"/>
      <c r="E22" s="18"/>
      <c r="F22" s="25"/>
      <c r="G22" s="22"/>
      <c r="H22" s="22"/>
      <c r="I22" s="22"/>
      <c r="J22" s="60"/>
    </row>
    <row r="23" spans="1:11" ht="13.5" thickBot="1">
      <c r="A23" s="282"/>
      <c r="B23" s="283"/>
      <c r="C23" s="283"/>
      <c r="D23" s="283"/>
      <c r="E23" s="80"/>
      <c r="F23" s="81"/>
      <c r="G23" s="82"/>
      <c r="H23" s="83"/>
      <c r="I23" s="83"/>
      <c r="J23" s="84"/>
      <c r="K23" s="85"/>
    </row>
    <row r="24" spans="1:11">
      <c r="A24" s="284" t="s">
        <v>56</v>
      </c>
      <c r="B24" s="285"/>
      <c r="C24" s="285"/>
      <c r="D24" s="285"/>
      <c r="E24" s="86"/>
      <c r="F24" s="87"/>
      <c r="K24" s="85"/>
    </row>
    <row r="25" spans="1:11">
      <c r="A25" s="278" t="s">
        <v>23</v>
      </c>
      <c r="B25" s="279"/>
      <c r="C25" s="279"/>
      <c r="D25" s="279"/>
      <c r="E25" s="88"/>
      <c r="F25" s="89"/>
    </row>
    <row r="26" spans="1:11" ht="13.5" thickBot="1">
      <c r="A26" s="280" t="s">
        <v>24</v>
      </c>
      <c r="B26" s="281"/>
      <c r="C26" s="281"/>
      <c r="D26" s="281"/>
      <c r="E26" s="90"/>
      <c r="F26" s="89"/>
    </row>
    <row r="27" spans="1:11" ht="13.5" thickBot="1">
      <c r="A27" s="282" t="s">
        <v>25</v>
      </c>
      <c r="B27" s="283"/>
      <c r="C27" s="283"/>
      <c r="D27" s="283"/>
      <c r="E27" s="80"/>
      <c r="F27" s="91"/>
      <c r="H27" s="277"/>
      <c r="I27" s="277"/>
      <c r="K27" s="92"/>
    </row>
    <row r="28" spans="1:11">
      <c r="E28" s="93"/>
      <c r="H28" s="94"/>
    </row>
    <row r="29" spans="1:11">
      <c r="A29" s="260" t="s">
        <v>13</v>
      </c>
      <c r="B29" s="260"/>
      <c r="C29" s="260"/>
      <c r="D29" s="8">
        <f>PBK!C32</f>
        <v>0</v>
      </c>
      <c r="E29" s="93"/>
      <c r="F29" s="276">
        <f>PBK!D32</f>
        <v>0</v>
      </c>
      <c r="G29" s="260"/>
    </row>
    <row r="30" spans="1:11">
      <c r="D30" s="70" t="s">
        <v>43</v>
      </c>
      <c r="E30" s="93"/>
    </row>
    <row r="31" spans="1:11">
      <c r="A31" s="260" t="s">
        <v>14</v>
      </c>
      <c r="B31" s="260"/>
      <c r="C31" s="260"/>
      <c r="D31" s="37">
        <f>PBK!C35</f>
        <v>0</v>
      </c>
    </row>
    <row r="33" spans="1:7">
      <c r="A33" s="260" t="s">
        <v>27</v>
      </c>
      <c r="B33" s="260"/>
      <c r="C33" s="260"/>
      <c r="D33" s="9">
        <f>PBK!C37</f>
        <v>0</v>
      </c>
      <c r="F33" s="276">
        <f>F29</f>
        <v>0</v>
      </c>
      <c r="G33" s="260"/>
    </row>
    <row r="34" spans="1:7">
      <c r="D34" s="70" t="s">
        <v>43</v>
      </c>
    </row>
    <row r="36" spans="1:7">
      <c r="A36" s="260"/>
      <c r="B36" s="260"/>
      <c r="C36" s="260"/>
      <c r="D36" s="37">
        <f>PBK!C40</f>
        <v>0</v>
      </c>
    </row>
    <row r="39" spans="1:7">
      <c r="F39" s="85"/>
    </row>
  </sheetData>
  <mergeCells count="38">
    <mergeCell ref="A9:C9"/>
    <mergeCell ref="D18:D19"/>
    <mergeCell ref="C18:C19"/>
    <mergeCell ref="A11:C11"/>
    <mergeCell ref="D11:J11"/>
    <mergeCell ref="E13:F13"/>
    <mergeCell ref="E14:F14"/>
    <mergeCell ref="A24:D24"/>
    <mergeCell ref="A18:A19"/>
    <mergeCell ref="A23:D23"/>
    <mergeCell ref="F18:F19"/>
    <mergeCell ref="E18:E19"/>
    <mergeCell ref="A36:C36"/>
    <mergeCell ref="A29:C29"/>
    <mergeCell ref="F29:G29"/>
    <mergeCell ref="H27:I27"/>
    <mergeCell ref="A25:D25"/>
    <mergeCell ref="A26:D26"/>
    <mergeCell ref="A27:D27"/>
    <mergeCell ref="A31:C31"/>
    <mergeCell ref="A33:C33"/>
    <mergeCell ref="F33:G33"/>
    <mergeCell ref="H1:J1"/>
    <mergeCell ref="G18:I18"/>
    <mergeCell ref="J18:J19"/>
    <mergeCell ref="D6:J6"/>
    <mergeCell ref="A10:C10"/>
    <mergeCell ref="D10:J10"/>
    <mergeCell ref="D8:J8"/>
    <mergeCell ref="D9:J9"/>
    <mergeCell ref="A6:C6"/>
    <mergeCell ref="A7:C7"/>
    <mergeCell ref="A2:J2"/>
    <mergeCell ref="A3:J3"/>
    <mergeCell ref="A4:J4"/>
    <mergeCell ref="D7:J7"/>
    <mergeCell ref="A8:C8"/>
    <mergeCell ref="B18:B19"/>
  </mergeCells>
  <phoneticPr fontId="0" type="noConversion"/>
  <pageMargins left="0.55118110236220474" right="0.51181102362204722" top="0.98425196850393704" bottom="0.82677165354330717" header="0.51181102362204722" footer="0.51181102362204722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93"/>
  <sheetViews>
    <sheetView tabSelected="1" view="pageBreakPreview" zoomScaleNormal="100" zoomScaleSheetLayoutView="100" workbookViewId="0">
      <selection activeCell="S27" sqref="S27"/>
    </sheetView>
  </sheetViews>
  <sheetFormatPr defaultRowHeight="12.75"/>
  <cols>
    <col min="1" max="1" width="4.140625" style="95" customWidth="1"/>
    <col min="2" max="2" width="9.7109375" style="101" customWidth="1"/>
    <col min="3" max="3" width="40" style="36" customWidth="1"/>
    <col min="4" max="4" width="9.140625" style="36" bestFit="1" customWidth="1"/>
    <col min="5" max="5" width="9.85546875" style="36" customWidth="1"/>
    <col min="6" max="6" width="5.7109375" style="33" bestFit="1" customWidth="1"/>
    <col min="7" max="7" width="5.7109375" style="31" bestFit="1" customWidth="1"/>
    <col min="8" max="8" width="7.28515625" style="31" customWidth="1"/>
    <col min="9" max="9" width="7.85546875" style="31" bestFit="1" customWidth="1"/>
    <col min="10" max="10" width="7" style="31" bestFit="1" customWidth="1"/>
    <col min="11" max="11" width="7" style="31" customWidth="1"/>
    <col min="12" max="16" width="8.42578125" style="31" customWidth="1"/>
    <col min="17" max="16384" width="9.140625" style="31"/>
  </cols>
  <sheetData>
    <row r="1" spans="1:16" s="27" customFormat="1" ht="18" customHeight="1">
      <c r="A1" s="205"/>
      <c r="B1" s="205"/>
      <c r="C1" s="28"/>
      <c r="D1" s="28"/>
      <c r="E1" s="28"/>
      <c r="L1" s="297" t="s">
        <v>65</v>
      </c>
      <c r="M1" s="297"/>
      <c r="N1" s="297"/>
      <c r="O1" s="297"/>
      <c r="P1" s="297"/>
    </row>
    <row r="2" spans="1:16" s="27" customFormat="1" ht="12.75" customHeight="1">
      <c r="A2" s="205"/>
      <c r="B2" s="205"/>
      <c r="C2" s="28"/>
      <c r="D2" s="298" t="s">
        <v>38</v>
      </c>
      <c r="E2" s="298"/>
      <c r="F2" s="298"/>
      <c r="G2" s="298"/>
      <c r="H2" s="298"/>
      <c r="I2" s="29" t="s">
        <v>60</v>
      </c>
    </row>
    <row r="3" spans="1:16" s="27" customFormat="1" ht="12.75" customHeight="1">
      <c r="A3" s="205"/>
      <c r="B3" s="205"/>
      <c r="C3" s="299" t="str">
        <f>KOPS!D21</f>
        <v>ATKRITUMU KONTEINERU NOVIENTE - DIVIEM KONTEINERIEM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</row>
    <row r="4" spans="1:16" s="27" customFormat="1" ht="12.75" customHeight="1">
      <c r="A4" s="205"/>
      <c r="B4" s="205"/>
      <c r="C4" s="300" t="s">
        <v>17</v>
      </c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</row>
    <row r="5" spans="1:16" s="27" customFormat="1" ht="12.75" customHeight="1">
      <c r="A5" s="205"/>
      <c r="B5" s="205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16" s="27" customFormat="1" ht="12.75" customHeight="1">
      <c r="A6" s="301" t="s">
        <v>3</v>
      </c>
      <c r="B6" s="301"/>
      <c r="C6" s="302" t="str">
        <f>PBK!C22</f>
        <v>ATKRITUMU KONTEINERU NOVIENTE - DIVIEM KONTEINERIEM</v>
      </c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6" s="27" customFormat="1" ht="12.75" customHeight="1">
      <c r="A7" s="303" t="s">
        <v>4</v>
      </c>
      <c r="B7" s="303"/>
      <c r="C7" s="302" t="str">
        <f>PBK!C14</f>
        <v>ATKRITUMU KONTEINERU NOVIENTE - DIVIEM KONTEINERIEM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</row>
    <row r="8" spans="1:16" s="27" customFormat="1" ht="12.75" customHeight="1">
      <c r="A8" s="301" t="s">
        <v>5</v>
      </c>
      <c r="B8" s="301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</row>
    <row r="9" spans="1:16" s="27" customFormat="1">
      <c r="A9" s="301" t="s">
        <v>46</v>
      </c>
      <c r="B9" s="301"/>
      <c r="C9" s="302" t="str">
        <f>PBK!C16</f>
        <v>SIA ''JELGAVAS NEKUSTĀMĀ ĪPAŠUMA PĀRVALDE''</v>
      </c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</row>
    <row r="10" spans="1:16" s="27" customFormat="1">
      <c r="A10" s="301" t="s">
        <v>6</v>
      </c>
      <c r="B10" s="301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</row>
    <row r="11" spans="1:16" s="27" customFormat="1">
      <c r="A11" s="301" t="s">
        <v>39</v>
      </c>
      <c r="B11" s="301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</row>
    <row r="12" spans="1:16" s="27" customFormat="1">
      <c r="A12" s="30"/>
      <c r="B12" s="30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</row>
    <row r="13" spans="1:16" s="27" customFormat="1" ht="12.75" customHeight="1">
      <c r="A13" s="301" t="s">
        <v>181</v>
      </c>
      <c r="B13" s="301"/>
      <c r="C13" s="301"/>
      <c r="D13" s="301"/>
      <c r="E13" s="301"/>
      <c r="F13" s="301"/>
      <c r="G13" s="301"/>
      <c r="H13" s="207"/>
      <c r="I13" s="207"/>
      <c r="J13" s="207"/>
      <c r="K13" s="302" t="s">
        <v>40</v>
      </c>
      <c r="L13" s="302"/>
      <c r="M13" s="302"/>
      <c r="N13" s="304"/>
      <c r="O13" s="304"/>
      <c r="P13" s="30" t="s">
        <v>47</v>
      </c>
    </row>
    <row r="14" spans="1:16" s="27" customFormat="1">
      <c r="A14" s="30"/>
      <c r="B14" s="30"/>
      <c r="C14" s="206"/>
      <c r="D14" s="206"/>
      <c r="E14" s="206"/>
      <c r="F14" s="206"/>
      <c r="G14" s="206"/>
      <c r="H14" s="207"/>
      <c r="I14" s="207"/>
      <c r="J14" s="207"/>
      <c r="K14" s="207"/>
      <c r="L14" s="207"/>
      <c r="M14" s="207"/>
      <c r="N14" s="208"/>
      <c r="O14" s="207"/>
      <c r="P14" s="30"/>
    </row>
    <row r="15" spans="1:16">
      <c r="B15" s="95"/>
      <c r="C15" s="31"/>
      <c r="D15" s="31"/>
      <c r="E15" s="31"/>
      <c r="F15" s="31"/>
      <c r="I15" s="305" t="s">
        <v>42</v>
      </c>
      <c r="J15" s="305"/>
      <c r="K15" s="305"/>
      <c r="L15" s="32">
        <v>2021</v>
      </c>
      <c r="M15" s="32" t="s">
        <v>41</v>
      </c>
      <c r="N15" s="32"/>
      <c r="O15" s="98"/>
      <c r="P15" s="98"/>
    </row>
    <row r="16" spans="1:16" ht="13.5" thickBot="1">
      <c r="B16" s="95"/>
      <c r="C16" s="31"/>
      <c r="D16" s="31"/>
      <c r="E16" s="31"/>
      <c r="F16" s="31"/>
      <c r="I16" s="209"/>
      <c r="J16" s="209"/>
      <c r="K16" s="209"/>
      <c r="L16" s="32"/>
      <c r="M16" s="32"/>
      <c r="N16" s="32"/>
      <c r="O16" s="100"/>
      <c r="P16" s="100"/>
    </row>
    <row r="17" spans="1:16" s="10" customFormat="1" ht="13.5" customHeight="1" thickBot="1">
      <c r="A17" s="306" t="s">
        <v>1</v>
      </c>
      <c r="B17" s="306" t="s">
        <v>28</v>
      </c>
      <c r="C17" s="308" t="s">
        <v>29</v>
      </c>
      <c r="D17" s="306" t="s">
        <v>30</v>
      </c>
      <c r="E17" s="306" t="s">
        <v>31</v>
      </c>
      <c r="F17" s="310" t="s">
        <v>32</v>
      </c>
      <c r="G17" s="310"/>
      <c r="H17" s="310"/>
      <c r="I17" s="310"/>
      <c r="J17" s="310"/>
      <c r="K17" s="311"/>
      <c r="L17" s="312" t="s">
        <v>33</v>
      </c>
      <c r="M17" s="310"/>
      <c r="N17" s="310"/>
      <c r="O17" s="310"/>
      <c r="P17" s="311"/>
    </row>
    <row r="18" spans="1:16" s="10" customFormat="1" ht="69.75" customHeight="1" thickBot="1">
      <c r="A18" s="307"/>
      <c r="B18" s="307"/>
      <c r="C18" s="309"/>
      <c r="D18" s="307"/>
      <c r="E18" s="307"/>
      <c r="F18" s="148" t="s">
        <v>34</v>
      </c>
      <c r="G18" s="12" t="s">
        <v>48</v>
      </c>
      <c r="H18" s="12" t="s">
        <v>49</v>
      </c>
      <c r="I18" s="12" t="s">
        <v>62</v>
      </c>
      <c r="J18" s="12" t="s">
        <v>51</v>
      </c>
      <c r="K18" s="11" t="s">
        <v>52</v>
      </c>
      <c r="L18" s="12" t="s">
        <v>35</v>
      </c>
      <c r="M18" s="12" t="s">
        <v>49</v>
      </c>
      <c r="N18" s="12" t="s">
        <v>62</v>
      </c>
      <c r="O18" s="12" t="s">
        <v>51</v>
      </c>
      <c r="P18" s="12" t="s">
        <v>53</v>
      </c>
    </row>
    <row r="19" spans="1:16" s="10" customFormat="1" ht="13.5" thickBot="1">
      <c r="A19" s="192" t="s">
        <v>36</v>
      </c>
      <c r="B19" s="193" t="s">
        <v>37</v>
      </c>
      <c r="C19" s="194">
        <v>3</v>
      </c>
      <c r="D19" s="195">
        <v>4</v>
      </c>
      <c r="E19" s="196">
        <v>5</v>
      </c>
      <c r="F19" s="197">
        <v>6</v>
      </c>
      <c r="G19" s="194">
        <v>7</v>
      </c>
      <c r="H19" s="194">
        <v>8</v>
      </c>
      <c r="I19" s="195">
        <v>9</v>
      </c>
      <c r="J19" s="195">
        <v>10</v>
      </c>
      <c r="K19" s="194">
        <v>11</v>
      </c>
      <c r="L19" s="194">
        <v>12</v>
      </c>
      <c r="M19" s="194">
        <v>13</v>
      </c>
      <c r="N19" s="195">
        <v>14</v>
      </c>
      <c r="O19" s="195">
        <v>15</v>
      </c>
      <c r="P19" s="198">
        <v>16</v>
      </c>
    </row>
    <row r="20" spans="1:16" ht="18.75" customHeight="1">
      <c r="A20" s="199"/>
      <c r="B20" s="200"/>
      <c r="C20" s="189" t="s">
        <v>69</v>
      </c>
      <c r="D20" s="201"/>
      <c r="E20" s="204"/>
      <c r="F20" s="190"/>
      <c r="G20" s="191"/>
      <c r="H20" s="202"/>
      <c r="I20" s="191"/>
      <c r="J20" s="191"/>
      <c r="K20" s="191"/>
      <c r="L20" s="191"/>
      <c r="M20" s="191"/>
      <c r="N20" s="191"/>
      <c r="O20" s="191"/>
      <c r="P20" s="203"/>
    </row>
    <row r="21" spans="1:16" s="120" customFormat="1" ht="15.75" customHeight="1">
      <c r="A21" s="113">
        <v>1</v>
      </c>
      <c r="B21" s="114" t="s">
        <v>68</v>
      </c>
      <c r="C21" s="115" t="s">
        <v>70</v>
      </c>
      <c r="D21" s="116" t="s">
        <v>66</v>
      </c>
      <c r="E21" s="152">
        <v>1</v>
      </c>
      <c r="F21" s="149"/>
      <c r="G21" s="117"/>
      <c r="H21" s="26"/>
      <c r="I21" s="117"/>
      <c r="J21" s="117"/>
      <c r="K21" s="117"/>
      <c r="L21" s="117"/>
      <c r="M21" s="117"/>
      <c r="N21" s="117"/>
      <c r="O21" s="117"/>
      <c r="P21" s="119"/>
    </row>
    <row r="22" spans="1:16" s="120" customFormat="1" ht="15.75" customHeight="1">
      <c r="A22" s="113">
        <v>2</v>
      </c>
      <c r="B22" s="114" t="s">
        <v>68</v>
      </c>
      <c r="C22" s="115" t="s">
        <v>74</v>
      </c>
      <c r="D22" s="116" t="s">
        <v>72</v>
      </c>
      <c r="E22" s="152">
        <v>1</v>
      </c>
      <c r="F22" s="149"/>
      <c r="G22" s="117"/>
      <c r="H22" s="26"/>
      <c r="I22" s="117"/>
      <c r="J22" s="117"/>
      <c r="K22" s="117"/>
      <c r="L22" s="117"/>
      <c r="M22" s="117"/>
      <c r="N22" s="117"/>
      <c r="O22" s="117"/>
      <c r="P22" s="119"/>
    </row>
    <row r="23" spans="1:16" s="123" customFormat="1" ht="15.75" customHeight="1">
      <c r="A23" s="113">
        <v>3</v>
      </c>
      <c r="B23" s="114" t="s">
        <v>68</v>
      </c>
      <c r="C23" s="124" t="s">
        <v>94</v>
      </c>
      <c r="D23" s="121" t="s">
        <v>71</v>
      </c>
      <c r="E23" s="153">
        <f>5*2+10*2</f>
        <v>30</v>
      </c>
      <c r="F23" s="149"/>
      <c r="G23" s="117"/>
      <c r="H23" s="26"/>
      <c r="I23" s="122"/>
      <c r="J23" s="117"/>
      <c r="K23" s="117"/>
      <c r="L23" s="117"/>
      <c r="M23" s="117"/>
      <c r="N23" s="117"/>
      <c r="O23" s="117"/>
      <c r="P23" s="119"/>
    </row>
    <row r="24" spans="1:16" s="120" customFormat="1" ht="15.75" customHeight="1">
      <c r="A24" s="113">
        <v>4</v>
      </c>
      <c r="B24" s="114" t="s">
        <v>68</v>
      </c>
      <c r="C24" s="115" t="s">
        <v>97</v>
      </c>
      <c r="D24" s="116" t="s">
        <v>72</v>
      </c>
      <c r="E24" s="152">
        <v>1</v>
      </c>
      <c r="F24" s="149"/>
      <c r="G24" s="117"/>
      <c r="H24" s="26"/>
      <c r="I24" s="122"/>
      <c r="J24" s="117"/>
      <c r="K24" s="117"/>
      <c r="L24" s="117"/>
      <c r="M24" s="117"/>
      <c r="N24" s="117"/>
      <c r="O24" s="117"/>
      <c r="P24" s="119"/>
    </row>
    <row r="25" spans="1:16" s="120" customFormat="1" ht="15.75" customHeight="1">
      <c r="A25" s="113">
        <v>5</v>
      </c>
      <c r="B25" s="114" t="s">
        <v>68</v>
      </c>
      <c r="C25" s="115" t="s">
        <v>98</v>
      </c>
      <c r="D25" s="116" t="s">
        <v>73</v>
      </c>
      <c r="E25" s="152">
        <v>2</v>
      </c>
      <c r="F25" s="149"/>
      <c r="G25" s="117"/>
      <c r="H25" s="26"/>
      <c r="I25" s="117"/>
      <c r="J25" s="117"/>
      <c r="K25" s="117"/>
      <c r="L25" s="117"/>
      <c r="M25" s="117"/>
      <c r="N25" s="117"/>
      <c r="O25" s="117"/>
      <c r="P25" s="119"/>
    </row>
    <row r="26" spans="1:16" ht="15.75" customHeight="1">
      <c r="A26" s="133"/>
      <c r="B26" s="129"/>
      <c r="C26" s="130" t="s">
        <v>99</v>
      </c>
      <c r="D26" s="131"/>
      <c r="E26" s="154"/>
      <c r="F26" s="145"/>
      <c r="G26" s="117"/>
      <c r="H26" s="26"/>
      <c r="I26" s="132"/>
      <c r="J26" s="132"/>
      <c r="K26" s="117"/>
      <c r="L26" s="117"/>
      <c r="M26" s="117"/>
      <c r="N26" s="117"/>
      <c r="O26" s="117"/>
      <c r="P26" s="119"/>
    </row>
    <row r="27" spans="1:16" s="37" customFormat="1" ht="15.75" customHeight="1">
      <c r="A27" s="125">
        <v>1</v>
      </c>
      <c r="B27" s="126" t="s">
        <v>68</v>
      </c>
      <c r="C27" s="127" t="s">
        <v>140</v>
      </c>
      <c r="D27" s="128" t="s">
        <v>66</v>
      </c>
      <c r="E27" s="155">
        <v>8</v>
      </c>
      <c r="F27" s="150"/>
      <c r="G27" s="117"/>
      <c r="H27" s="26"/>
      <c r="I27" s="118"/>
      <c r="J27" s="118"/>
      <c r="K27" s="117"/>
      <c r="L27" s="117"/>
      <c r="M27" s="117"/>
      <c r="N27" s="117"/>
      <c r="O27" s="117"/>
      <c r="P27" s="119"/>
    </row>
    <row r="28" spans="1:16" s="37" customFormat="1" ht="15.75" customHeight="1">
      <c r="A28" s="125">
        <v>2</v>
      </c>
      <c r="B28" s="126" t="s">
        <v>68</v>
      </c>
      <c r="C28" s="127" t="s">
        <v>100</v>
      </c>
      <c r="D28" s="128" t="s">
        <v>66</v>
      </c>
      <c r="E28" s="155">
        <f>E27</f>
        <v>8</v>
      </c>
      <c r="F28" s="150"/>
      <c r="G28" s="117"/>
      <c r="H28" s="26"/>
      <c r="I28" s="118"/>
      <c r="J28" s="118"/>
      <c r="K28" s="117"/>
      <c r="L28" s="117"/>
      <c r="M28" s="117"/>
      <c r="N28" s="117"/>
      <c r="O28" s="117"/>
      <c r="P28" s="119"/>
    </row>
    <row r="29" spans="1:16" s="37" customFormat="1" ht="15.75" customHeight="1">
      <c r="A29" s="125">
        <v>3</v>
      </c>
      <c r="B29" s="126"/>
      <c r="C29" s="141" t="s">
        <v>141</v>
      </c>
      <c r="D29" s="128" t="s">
        <v>66</v>
      </c>
      <c r="E29" s="155">
        <f>E28</f>
        <v>8</v>
      </c>
      <c r="F29" s="150"/>
      <c r="G29" s="117"/>
      <c r="H29" s="26"/>
      <c r="I29" s="118"/>
      <c r="J29" s="118"/>
      <c r="K29" s="117"/>
      <c r="L29" s="117"/>
      <c r="M29" s="117"/>
      <c r="N29" s="117"/>
      <c r="O29" s="117"/>
      <c r="P29" s="119"/>
    </row>
    <row r="30" spans="1:16" s="37" customFormat="1" ht="15.75" customHeight="1">
      <c r="A30" s="125">
        <v>4</v>
      </c>
      <c r="B30" s="126"/>
      <c r="C30" s="141" t="s">
        <v>101</v>
      </c>
      <c r="D30" s="128" t="s">
        <v>73</v>
      </c>
      <c r="E30" s="155">
        <f>0.56*1.1</f>
        <v>0.6160000000000001</v>
      </c>
      <c r="F30" s="150"/>
      <c r="G30" s="117"/>
      <c r="H30" s="26"/>
      <c r="I30" s="118"/>
      <c r="J30" s="118"/>
      <c r="K30" s="117"/>
      <c r="L30" s="117"/>
      <c r="M30" s="117"/>
      <c r="N30" s="117"/>
      <c r="O30" s="117"/>
      <c r="P30" s="119"/>
    </row>
    <row r="31" spans="1:16" s="37" customFormat="1" ht="15.75" customHeight="1">
      <c r="A31" s="125">
        <v>5</v>
      </c>
      <c r="B31" s="126"/>
      <c r="C31" s="141" t="s">
        <v>102</v>
      </c>
      <c r="D31" s="128" t="s">
        <v>103</v>
      </c>
      <c r="E31" s="155">
        <v>1</v>
      </c>
      <c r="F31" s="150"/>
      <c r="G31" s="117"/>
      <c r="H31" s="26"/>
      <c r="I31" s="118"/>
      <c r="J31" s="118"/>
      <c r="K31" s="117"/>
      <c r="L31" s="117"/>
      <c r="M31" s="117"/>
      <c r="N31" s="117"/>
      <c r="O31" s="117"/>
      <c r="P31" s="119"/>
    </row>
    <row r="32" spans="1:16" s="37" customFormat="1" ht="15.75" customHeight="1">
      <c r="A32" s="125">
        <v>6</v>
      </c>
      <c r="B32" s="126"/>
      <c r="C32" s="141" t="s">
        <v>104</v>
      </c>
      <c r="D32" s="128" t="s">
        <v>105</v>
      </c>
      <c r="E32" s="155">
        <v>0.5</v>
      </c>
      <c r="F32" s="150"/>
      <c r="G32" s="117"/>
      <c r="H32" s="26"/>
      <c r="I32" s="118"/>
      <c r="J32" s="118"/>
      <c r="K32" s="117"/>
      <c r="L32" s="117"/>
      <c r="M32" s="117"/>
      <c r="N32" s="117"/>
      <c r="O32" s="117"/>
      <c r="P32" s="119"/>
    </row>
    <row r="33" spans="1:16" s="37" customFormat="1" ht="15.75" customHeight="1">
      <c r="A33" s="125">
        <v>7</v>
      </c>
      <c r="B33" s="126" t="s">
        <v>68</v>
      </c>
      <c r="C33" s="127" t="s">
        <v>136</v>
      </c>
      <c r="D33" s="128" t="s">
        <v>66</v>
      </c>
      <c r="E33" s="155">
        <f>E27</f>
        <v>8</v>
      </c>
      <c r="F33" s="150"/>
      <c r="G33" s="117"/>
      <c r="H33" s="26"/>
      <c r="I33" s="118"/>
      <c r="J33" s="118"/>
      <c r="K33" s="117"/>
      <c r="L33" s="117"/>
      <c r="M33" s="117"/>
      <c r="N33" s="117"/>
      <c r="O33" s="117"/>
      <c r="P33" s="119"/>
    </row>
    <row r="34" spans="1:16" s="37" customFormat="1" ht="15.75" customHeight="1">
      <c r="A34" s="125"/>
      <c r="B34" s="126"/>
      <c r="C34" s="130" t="s">
        <v>144</v>
      </c>
      <c r="D34" s="128"/>
      <c r="E34" s="155"/>
      <c r="F34" s="150"/>
      <c r="G34" s="117"/>
      <c r="H34" s="26"/>
      <c r="I34" s="118"/>
      <c r="J34" s="118"/>
      <c r="K34" s="117"/>
      <c r="L34" s="117"/>
      <c r="M34" s="117"/>
      <c r="N34" s="117"/>
      <c r="O34" s="117"/>
      <c r="P34" s="119"/>
    </row>
    <row r="35" spans="1:16" s="37" customFormat="1" ht="15.75" customHeight="1">
      <c r="A35" s="213">
        <v>1</v>
      </c>
      <c r="B35" s="214" t="s">
        <v>68</v>
      </c>
      <c r="C35" s="215" t="s">
        <v>145</v>
      </c>
      <c r="D35" s="216" t="s">
        <v>44</v>
      </c>
      <c r="E35" s="217">
        <f>8.9</f>
        <v>8.9</v>
      </c>
      <c r="F35" s="218"/>
      <c r="G35" s="219"/>
      <c r="H35" s="220"/>
      <c r="I35" s="221"/>
      <c r="J35" s="221"/>
      <c r="K35" s="221"/>
      <c r="L35" s="221"/>
      <c r="M35" s="221"/>
      <c r="N35" s="221"/>
      <c r="O35" s="221"/>
      <c r="P35" s="222"/>
    </row>
    <row r="36" spans="1:16" s="37" customFormat="1" ht="15.75" customHeight="1">
      <c r="A36" s="213">
        <v>2</v>
      </c>
      <c r="B36" s="214" t="s">
        <v>68</v>
      </c>
      <c r="C36" s="215" t="s">
        <v>146</v>
      </c>
      <c r="D36" s="216" t="s">
        <v>44</v>
      </c>
      <c r="E36" s="217">
        <f>E35</f>
        <v>8.9</v>
      </c>
      <c r="F36" s="218"/>
      <c r="G36" s="219"/>
      <c r="H36" s="220"/>
      <c r="I36" s="221"/>
      <c r="J36" s="221"/>
      <c r="K36" s="221"/>
      <c r="L36" s="221"/>
      <c r="M36" s="221"/>
      <c r="N36" s="221"/>
      <c r="O36" s="221"/>
      <c r="P36" s="222"/>
    </row>
    <row r="37" spans="1:16" s="37" customFormat="1" ht="15.75" customHeight="1">
      <c r="A37" s="213">
        <v>3</v>
      </c>
      <c r="B37" s="214" t="s">
        <v>68</v>
      </c>
      <c r="C37" s="215" t="s">
        <v>147</v>
      </c>
      <c r="D37" s="216" t="s">
        <v>73</v>
      </c>
      <c r="E37" s="217">
        <f>E36*1.1*1.02</f>
        <v>9.9858000000000011</v>
      </c>
      <c r="F37" s="218"/>
      <c r="G37" s="219"/>
      <c r="H37" s="220"/>
      <c r="I37" s="221"/>
      <c r="J37" s="221"/>
      <c r="K37" s="221"/>
      <c r="L37" s="221"/>
      <c r="M37" s="221"/>
      <c r="N37" s="221"/>
      <c r="O37" s="221"/>
      <c r="P37" s="222"/>
    </row>
    <row r="38" spans="1:16" s="37" customFormat="1" ht="15.75" customHeight="1">
      <c r="A38" s="213">
        <v>4</v>
      </c>
      <c r="B38" s="223" t="s">
        <v>68</v>
      </c>
      <c r="C38" s="224" t="s">
        <v>148</v>
      </c>
      <c r="D38" s="225" t="s">
        <v>44</v>
      </c>
      <c r="E38" s="226">
        <f>E35</f>
        <v>8.9</v>
      </c>
      <c r="F38" s="227"/>
      <c r="G38" s="219"/>
      <c r="H38" s="228"/>
      <c r="I38" s="219"/>
      <c r="J38" s="219"/>
      <c r="K38" s="219"/>
      <c r="L38" s="219"/>
      <c r="M38" s="219"/>
      <c r="N38" s="219"/>
      <c r="O38" s="219"/>
      <c r="P38" s="229"/>
    </row>
    <row r="39" spans="1:16" s="37" customFormat="1" ht="15.75" customHeight="1">
      <c r="A39" s="213">
        <v>5</v>
      </c>
      <c r="B39" s="223" t="s">
        <v>68</v>
      </c>
      <c r="C39" s="224" t="s">
        <v>154</v>
      </c>
      <c r="D39" s="225" t="s">
        <v>44</v>
      </c>
      <c r="E39" s="226">
        <f>E38</f>
        <v>8.9</v>
      </c>
      <c r="F39" s="230"/>
      <c r="G39" s="219"/>
      <c r="H39" s="231"/>
      <c r="I39" s="232"/>
      <c r="J39" s="219"/>
      <c r="K39" s="219"/>
      <c r="L39" s="219"/>
      <c r="M39" s="219"/>
      <c r="N39" s="219"/>
      <c r="O39" s="219"/>
      <c r="P39" s="229"/>
    </row>
    <row r="40" spans="1:16" s="37" customFormat="1" ht="15.75" customHeight="1">
      <c r="A40" s="213">
        <v>6</v>
      </c>
      <c r="B40" s="223"/>
      <c r="C40" s="233" t="s">
        <v>149</v>
      </c>
      <c r="D40" s="234" t="s">
        <v>73</v>
      </c>
      <c r="E40" s="235">
        <f>E39*0.8*1.3*1.05</f>
        <v>9.7188000000000017</v>
      </c>
      <c r="F40" s="227"/>
      <c r="G40" s="219"/>
      <c r="H40" s="228"/>
      <c r="I40" s="219"/>
      <c r="J40" s="219"/>
      <c r="K40" s="219"/>
      <c r="L40" s="219"/>
      <c r="M40" s="219"/>
      <c r="N40" s="219"/>
      <c r="O40" s="219"/>
      <c r="P40" s="229"/>
    </row>
    <row r="41" spans="1:16" s="37" customFormat="1" ht="15.75" customHeight="1">
      <c r="A41" s="213">
        <v>7</v>
      </c>
      <c r="B41" s="236" t="s">
        <v>68</v>
      </c>
      <c r="C41" s="237" t="s">
        <v>150</v>
      </c>
      <c r="D41" s="238" t="s">
        <v>44</v>
      </c>
      <c r="E41" s="239">
        <f>E38</f>
        <v>8.9</v>
      </c>
      <c r="F41" s="240"/>
      <c r="G41" s="219"/>
      <c r="H41" s="228"/>
      <c r="I41" s="219"/>
      <c r="J41" s="219"/>
      <c r="K41" s="219"/>
      <c r="L41" s="219"/>
      <c r="M41" s="219"/>
      <c r="N41" s="219"/>
      <c r="O41" s="219"/>
      <c r="P41" s="229"/>
    </row>
    <row r="42" spans="1:16" s="37" customFormat="1" ht="15.75" customHeight="1">
      <c r="A42" s="213">
        <v>8</v>
      </c>
      <c r="B42" s="236"/>
      <c r="C42" s="241" t="s">
        <v>151</v>
      </c>
      <c r="D42" s="238" t="s">
        <v>73</v>
      </c>
      <c r="E42" s="239">
        <f>E41*0.22*1.3*1.05</f>
        <v>2.6726700000000005</v>
      </c>
      <c r="F42" s="240"/>
      <c r="G42" s="219"/>
      <c r="H42" s="228"/>
      <c r="I42" s="219"/>
      <c r="J42" s="219"/>
      <c r="K42" s="219"/>
      <c r="L42" s="219"/>
      <c r="M42" s="219"/>
      <c r="N42" s="219"/>
      <c r="O42" s="219"/>
      <c r="P42" s="229"/>
    </row>
    <row r="43" spans="1:16" s="37" customFormat="1" ht="15.75" customHeight="1">
      <c r="A43" s="213">
        <v>9</v>
      </c>
      <c r="B43" s="236" t="s">
        <v>68</v>
      </c>
      <c r="C43" s="237" t="s">
        <v>152</v>
      </c>
      <c r="D43" s="238" t="s">
        <v>44</v>
      </c>
      <c r="E43" s="239">
        <f>E38</f>
        <v>8.9</v>
      </c>
      <c r="F43" s="240"/>
      <c r="G43" s="219"/>
      <c r="H43" s="228"/>
      <c r="I43" s="219"/>
      <c r="J43" s="219"/>
      <c r="K43" s="219"/>
      <c r="L43" s="219"/>
      <c r="M43" s="219"/>
      <c r="N43" s="219"/>
      <c r="O43" s="219"/>
      <c r="P43" s="229"/>
    </row>
    <row r="44" spans="1:16" s="37" customFormat="1" ht="15.75" customHeight="1">
      <c r="A44" s="213">
        <v>10</v>
      </c>
      <c r="B44" s="236"/>
      <c r="C44" s="241" t="s">
        <v>153</v>
      </c>
      <c r="D44" s="238" t="s">
        <v>73</v>
      </c>
      <c r="E44" s="239">
        <f>E43*0.05*1.3*1.05</f>
        <v>0.6074250000000001</v>
      </c>
      <c r="F44" s="240"/>
      <c r="G44" s="219"/>
      <c r="H44" s="228"/>
      <c r="I44" s="219"/>
      <c r="J44" s="219"/>
      <c r="K44" s="219"/>
      <c r="L44" s="219"/>
      <c r="M44" s="219"/>
      <c r="N44" s="219"/>
      <c r="O44" s="219"/>
      <c r="P44" s="229"/>
    </row>
    <row r="45" spans="1:16" s="37" customFormat="1" ht="15.75" customHeight="1">
      <c r="A45" s="213">
        <v>11</v>
      </c>
      <c r="B45" s="236" t="s">
        <v>68</v>
      </c>
      <c r="C45" s="237" t="s">
        <v>155</v>
      </c>
      <c r="D45" s="238" t="s">
        <v>44</v>
      </c>
      <c r="E45" s="239">
        <f>E38</f>
        <v>8.9</v>
      </c>
      <c r="F45" s="240"/>
      <c r="G45" s="219"/>
      <c r="H45" s="228"/>
      <c r="I45" s="219"/>
      <c r="J45" s="219"/>
      <c r="K45" s="219"/>
      <c r="L45" s="219"/>
      <c r="M45" s="219"/>
      <c r="N45" s="219"/>
      <c r="O45" s="219"/>
      <c r="P45" s="229"/>
    </row>
    <row r="46" spans="1:16" s="37" customFormat="1" ht="15.75" customHeight="1">
      <c r="A46" s="213">
        <v>12</v>
      </c>
      <c r="B46" s="236"/>
      <c r="C46" s="241" t="s">
        <v>156</v>
      </c>
      <c r="D46" s="238" t="s">
        <v>44</v>
      </c>
      <c r="E46" s="239">
        <f>E45*1.02</f>
        <v>9.0780000000000012</v>
      </c>
      <c r="F46" s="240"/>
      <c r="G46" s="242"/>
      <c r="H46" s="228"/>
      <c r="I46" s="219"/>
      <c r="J46" s="219"/>
      <c r="K46" s="219"/>
      <c r="L46" s="219"/>
      <c r="M46" s="219"/>
      <c r="N46" s="219"/>
      <c r="O46" s="219"/>
      <c r="P46" s="229"/>
    </row>
    <row r="47" spans="1:16" s="37" customFormat="1" ht="15.75" customHeight="1">
      <c r="A47" s="213">
        <v>13</v>
      </c>
      <c r="B47" s="214" t="s">
        <v>68</v>
      </c>
      <c r="C47" s="215" t="s">
        <v>160</v>
      </c>
      <c r="D47" s="216" t="s">
        <v>71</v>
      </c>
      <c r="E47" s="217">
        <f>13</f>
        <v>13</v>
      </c>
      <c r="F47" s="218"/>
      <c r="G47" s="219"/>
      <c r="H47" s="220"/>
      <c r="I47" s="221"/>
      <c r="J47" s="221"/>
      <c r="K47" s="221"/>
      <c r="L47" s="221"/>
      <c r="M47" s="221"/>
      <c r="N47" s="221"/>
      <c r="O47" s="221"/>
      <c r="P47" s="222"/>
    </row>
    <row r="48" spans="1:16" s="37" customFormat="1" ht="15.75" customHeight="1">
      <c r="A48" s="213">
        <v>14</v>
      </c>
      <c r="B48" s="214"/>
      <c r="C48" s="233" t="s">
        <v>157</v>
      </c>
      <c r="D48" s="216" t="s">
        <v>71</v>
      </c>
      <c r="E48" s="217">
        <f>E47*1.2</f>
        <v>15.6</v>
      </c>
      <c r="F48" s="218"/>
      <c r="G48" s="219"/>
      <c r="H48" s="220"/>
      <c r="I48" s="221"/>
      <c r="J48" s="221"/>
      <c r="K48" s="221"/>
      <c r="L48" s="221"/>
      <c r="M48" s="221"/>
      <c r="N48" s="221"/>
      <c r="O48" s="221"/>
      <c r="P48" s="222"/>
    </row>
    <row r="49" spans="1:18" s="37" customFormat="1" ht="15.75" customHeight="1">
      <c r="A49" s="213">
        <v>15</v>
      </c>
      <c r="B49" s="214"/>
      <c r="C49" s="233" t="s">
        <v>158</v>
      </c>
      <c r="D49" s="216" t="s">
        <v>73</v>
      </c>
      <c r="E49" s="217">
        <f>E47*0.2*0.35</f>
        <v>0.90999999999999992</v>
      </c>
      <c r="F49" s="218"/>
      <c r="G49" s="219"/>
      <c r="H49" s="220"/>
      <c r="I49" s="221"/>
      <c r="J49" s="221"/>
      <c r="K49" s="221"/>
      <c r="L49" s="221"/>
      <c r="M49" s="221"/>
      <c r="N49" s="221"/>
      <c r="O49" s="221"/>
      <c r="P49" s="222"/>
    </row>
    <row r="50" spans="1:18" s="37" customFormat="1" ht="15.75" customHeight="1">
      <c r="A50" s="213">
        <v>16</v>
      </c>
      <c r="B50" s="214"/>
      <c r="C50" s="233" t="s">
        <v>159</v>
      </c>
      <c r="D50" s="216" t="s">
        <v>73</v>
      </c>
      <c r="E50" s="217">
        <f>E47*0.5*0.15</f>
        <v>0.97499999999999998</v>
      </c>
      <c r="F50" s="218"/>
      <c r="G50" s="219"/>
      <c r="H50" s="220"/>
      <c r="I50" s="221"/>
      <c r="J50" s="221"/>
      <c r="K50" s="221"/>
      <c r="L50" s="221"/>
      <c r="M50" s="221"/>
      <c r="N50" s="221"/>
      <c r="O50" s="221"/>
      <c r="P50" s="222"/>
    </row>
    <row r="51" spans="1:18" ht="15.75" customHeight="1">
      <c r="A51" s="133"/>
      <c r="B51" s="129"/>
      <c r="C51" s="130" t="s">
        <v>161</v>
      </c>
      <c r="D51" s="131"/>
      <c r="E51" s="154"/>
      <c r="F51" s="145"/>
      <c r="G51" s="117"/>
      <c r="H51" s="26"/>
      <c r="I51" s="132"/>
      <c r="J51" s="132"/>
      <c r="K51" s="117"/>
      <c r="L51" s="117"/>
      <c r="M51" s="117"/>
      <c r="N51" s="117"/>
      <c r="O51" s="117"/>
      <c r="P51" s="119"/>
    </row>
    <row r="52" spans="1:18" s="37" customFormat="1" ht="16.5" customHeight="1">
      <c r="A52" s="125">
        <v>1</v>
      </c>
      <c r="B52" s="126" t="s">
        <v>68</v>
      </c>
      <c r="C52" s="127" t="s">
        <v>106</v>
      </c>
      <c r="D52" s="128" t="s">
        <v>66</v>
      </c>
      <c r="E52" s="155">
        <v>4</v>
      </c>
      <c r="F52" s="150"/>
      <c r="G52" s="117"/>
      <c r="H52" s="26"/>
      <c r="I52" s="118"/>
      <c r="J52" s="118"/>
      <c r="K52" s="117"/>
      <c r="L52" s="117"/>
      <c r="M52" s="117"/>
      <c r="N52" s="117"/>
      <c r="O52" s="117"/>
      <c r="P52" s="119"/>
    </row>
    <row r="53" spans="1:18" s="37" customFormat="1" ht="16.5" customHeight="1">
      <c r="A53" s="125">
        <v>2</v>
      </c>
      <c r="B53" s="126"/>
      <c r="C53" s="141" t="s">
        <v>107</v>
      </c>
      <c r="D53" s="128" t="s">
        <v>75</v>
      </c>
      <c r="E53" s="155">
        <f>(9.36*2.23)*E52*1.05</f>
        <v>87.665759999999992</v>
      </c>
      <c r="F53" s="150"/>
      <c r="G53" s="117"/>
      <c r="H53" s="26"/>
      <c r="I53" s="118"/>
      <c r="J53" s="118"/>
      <c r="K53" s="117"/>
      <c r="L53" s="117"/>
      <c r="M53" s="117"/>
      <c r="N53" s="117"/>
      <c r="O53" s="117"/>
      <c r="P53" s="119"/>
    </row>
    <row r="54" spans="1:18" s="144" customFormat="1" ht="16.5" customHeight="1">
      <c r="A54" s="125">
        <v>3</v>
      </c>
      <c r="B54" s="146"/>
      <c r="C54" s="141" t="s">
        <v>142</v>
      </c>
      <c r="D54" s="146" t="s">
        <v>75</v>
      </c>
      <c r="E54" s="147">
        <f>(0.1*0.215*79)*E52*1.05</f>
        <v>7.133700000000001</v>
      </c>
      <c r="F54" s="150"/>
      <c r="G54" s="117"/>
      <c r="H54" s="26"/>
      <c r="I54" s="143"/>
      <c r="J54" s="118"/>
      <c r="K54" s="117"/>
      <c r="L54" s="117"/>
      <c r="M54" s="117"/>
      <c r="N54" s="117"/>
      <c r="O54" s="117"/>
      <c r="P54" s="119"/>
    </row>
    <row r="55" spans="1:18" s="37" customFormat="1" ht="16.5" customHeight="1">
      <c r="A55" s="125">
        <v>4</v>
      </c>
      <c r="B55" s="126"/>
      <c r="C55" s="141" t="s">
        <v>143</v>
      </c>
      <c r="D55" s="128" t="s">
        <v>75</v>
      </c>
      <c r="E55" s="147">
        <f>(0.2*0.2*79)*E52*1.05</f>
        <v>13.272000000000004</v>
      </c>
      <c r="F55" s="150"/>
      <c r="G55" s="117"/>
      <c r="H55" s="26"/>
      <c r="I55" s="118"/>
      <c r="J55" s="118"/>
      <c r="K55" s="117"/>
      <c r="L55" s="117"/>
      <c r="M55" s="117"/>
      <c r="N55" s="117"/>
      <c r="O55" s="117"/>
      <c r="P55" s="119"/>
    </row>
    <row r="56" spans="1:18" s="37" customFormat="1" ht="16.5" customHeight="1">
      <c r="A56" s="125">
        <v>5</v>
      </c>
      <c r="B56" s="126"/>
      <c r="C56" s="141" t="s">
        <v>108</v>
      </c>
      <c r="D56" s="128" t="s">
        <v>75</v>
      </c>
      <c r="E56" s="155">
        <f>(24*0.04*0.04)*E52*8*1.05</f>
        <v>1.2902399999999998</v>
      </c>
      <c r="F56" s="150"/>
      <c r="G56" s="117"/>
      <c r="H56" s="26"/>
      <c r="I56" s="118"/>
      <c r="J56" s="118"/>
      <c r="K56" s="117"/>
      <c r="L56" s="117"/>
      <c r="M56" s="117"/>
      <c r="N56" s="117"/>
      <c r="O56" s="117"/>
      <c r="P56" s="119"/>
    </row>
    <row r="57" spans="1:18" s="144" customFormat="1" ht="16.5" customHeight="1">
      <c r="A57" s="125">
        <v>6</v>
      </c>
      <c r="B57" s="146"/>
      <c r="C57" s="141" t="s">
        <v>109</v>
      </c>
      <c r="D57" s="146" t="s">
        <v>66</v>
      </c>
      <c r="E57" s="147">
        <f>E52*4</f>
        <v>16</v>
      </c>
      <c r="F57" s="150"/>
      <c r="G57" s="117"/>
      <c r="H57" s="26"/>
      <c r="I57" s="143"/>
      <c r="J57" s="118"/>
      <c r="K57" s="117"/>
      <c r="L57" s="117"/>
      <c r="M57" s="117"/>
      <c r="N57" s="117"/>
      <c r="O57" s="117"/>
      <c r="P57" s="119"/>
    </row>
    <row r="58" spans="1:18" s="37" customFormat="1" ht="16.5" customHeight="1">
      <c r="A58" s="125">
        <v>7</v>
      </c>
      <c r="B58" s="126"/>
      <c r="C58" s="141" t="s">
        <v>76</v>
      </c>
      <c r="D58" s="128" t="s">
        <v>72</v>
      </c>
      <c r="E58" s="155">
        <f>E52</f>
        <v>4</v>
      </c>
      <c r="F58" s="150"/>
      <c r="G58" s="117"/>
      <c r="H58" s="26"/>
      <c r="I58" s="118"/>
      <c r="J58" s="118"/>
      <c r="K58" s="117"/>
      <c r="L58" s="117"/>
      <c r="M58" s="117"/>
      <c r="N58" s="117"/>
      <c r="O58" s="117"/>
      <c r="P58" s="119"/>
      <c r="R58" s="94"/>
    </row>
    <row r="59" spans="1:18" ht="15.75" customHeight="1">
      <c r="A59" s="133"/>
      <c r="B59" s="129"/>
      <c r="C59" s="130" t="s">
        <v>162</v>
      </c>
      <c r="D59" s="131"/>
      <c r="E59" s="154"/>
      <c r="F59" s="145"/>
      <c r="G59" s="117"/>
      <c r="H59" s="26"/>
      <c r="I59" s="132"/>
      <c r="J59" s="132"/>
      <c r="K59" s="117"/>
      <c r="L59" s="117"/>
      <c r="M59" s="117"/>
      <c r="N59" s="117"/>
      <c r="O59" s="117"/>
      <c r="P59" s="119"/>
    </row>
    <row r="60" spans="1:18" s="37" customFormat="1" ht="16.5" customHeight="1">
      <c r="A60" s="125">
        <v>1</v>
      </c>
      <c r="B60" s="126" t="s">
        <v>68</v>
      </c>
      <c r="C60" s="127" t="s">
        <v>106</v>
      </c>
      <c r="D60" s="128" t="s">
        <v>66</v>
      </c>
      <c r="E60" s="155">
        <v>2</v>
      </c>
      <c r="F60" s="150"/>
      <c r="G60" s="117"/>
      <c r="H60" s="26"/>
      <c r="I60" s="118"/>
      <c r="J60" s="118"/>
      <c r="K60" s="117"/>
      <c r="L60" s="117"/>
      <c r="M60" s="117"/>
      <c r="N60" s="117"/>
      <c r="O60" s="117"/>
      <c r="P60" s="119"/>
    </row>
    <row r="61" spans="1:18" s="37" customFormat="1" ht="16.5" customHeight="1">
      <c r="A61" s="125">
        <v>2</v>
      </c>
      <c r="B61" s="126"/>
      <c r="C61" s="141" t="s">
        <v>110</v>
      </c>
      <c r="D61" s="128" t="s">
        <v>75</v>
      </c>
      <c r="E61" s="155">
        <f>(9.36*2.666)*E60*1.05</f>
        <v>52.402895999999998</v>
      </c>
      <c r="F61" s="150"/>
      <c r="G61" s="117"/>
      <c r="H61" s="26"/>
      <c r="I61" s="118"/>
      <c r="J61" s="118"/>
      <c r="K61" s="117"/>
      <c r="L61" s="117"/>
      <c r="M61" s="117"/>
      <c r="N61" s="117"/>
      <c r="O61" s="117"/>
      <c r="P61" s="119"/>
    </row>
    <row r="62" spans="1:18" s="144" customFormat="1" ht="16.5" customHeight="1">
      <c r="A62" s="125">
        <v>3</v>
      </c>
      <c r="B62" s="146"/>
      <c r="C62" s="141" t="s">
        <v>142</v>
      </c>
      <c r="D62" s="146" t="s">
        <v>75</v>
      </c>
      <c r="E62" s="147">
        <f>(0.215*0.215*79)*E60*1.05</f>
        <v>7.6687275000000001</v>
      </c>
      <c r="F62" s="150"/>
      <c r="G62" s="117"/>
      <c r="H62" s="26"/>
      <c r="I62" s="143"/>
      <c r="J62" s="118"/>
      <c r="K62" s="117"/>
      <c r="L62" s="117"/>
      <c r="M62" s="117"/>
      <c r="N62" s="117"/>
      <c r="O62" s="117"/>
      <c r="P62" s="119"/>
    </row>
    <row r="63" spans="1:18" s="37" customFormat="1" ht="16.5" customHeight="1">
      <c r="A63" s="125">
        <v>4</v>
      </c>
      <c r="B63" s="126"/>
      <c r="C63" s="141" t="s">
        <v>143</v>
      </c>
      <c r="D63" s="128" t="s">
        <v>75</v>
      </c>
      <c r="E63" s="147">
        <f>(0.2*0.2*79)*E60*1.05</f>
        <v>6.6360000000000019</v>
      </c>
      <c r="F63" s="150"/>
      <c r="G63" s="117"/>
      <c r="H63" s="26"/>
      <c r="I63" s="118"/>
      <c r="J63" s="118"/>
      <c r="K63" s="117"/>
      <c r="L63" s="117"/>
      <c r="M63" s="117"/>
      <c r="N63" s="117"/>
      <c r="O63" s="117"/>
      <c r="P63" s="119"/>
    </row>
    <row r="64" spans="1:18" s="37" customFormat="1" ht="16.5" customHeight="1">
      <c r="A64" s="125">
        <v>5</v>
      </c>
      <c r="B64" s="126"/>
      <c r="C64" s="141" t="s">
        <v>108</v>
      </c>
      <c r="D64" s="128" t="s">
        <v>75</v>
      </c>
      <c r="E64" s="155">
        <f>(24*0.04*0.04)*E60*10*1.05</f>
        <v>0.80639999999999989</v>
      </c>
      <c r="F64" s="150"/>
      <c r="G64" s="117"/>
      <c r="H64" s="26"/>
      <c r="I64" s="118"/>
      <c r="J64" s="118"/>
      <c r="K64" s="117"/>
      <c r="L64" s="117"/>
      <c r="M64" s="117"/>
      <c r="N64" s="117"/>
      <c r="O64" s="117"/>
      <c r="P64" s="119"/>
    </row>
    <row r="65" spans="1:18" s="144" customFormat="1" ht="16.5" customHeight="1">
      <c r="A65" s="125">
        <v>6</v>
      </c>
      <c r="B65" s="146"/>
      <c r="C65" s="141" t="s">
        <v>109</v>
      </c>
      <c r="D65" s="146" t="s">
        <v>66</v>
      </c>
      <c r="E65" s="147">
        <f>E60*4</f>
        <v>8</v>
      </c>
      <c r="F65" s="150"/>
      <c r="G65" s="117"/>
      <c r="H65" s="26"/>
      <c r="I65" s="143"/>
      <c r="J65" s="118"/>
      <c r="K65" s="117"/>
      <c r="L65" s="117"/>
      <c r="M65" s="117"/>
      <c r="N65" s="117"/>
      <c r="O65" s="117"/>
      <c r="P65" s="119"/>
    </row>
    <row r="66" spans="1:18" s="37" customFormat="1" ht="16.5" customHeight="1">
      <c r="A66" s="125">
        <v>7</v>
      </c>
      <c r="B66" s="126"/>
      <c r="C66" s="141" t="s">
        <v>76</v>
      </c>
      <c r="D66" s="128" t="s">
        <v>72</v>
      </c>
      <c r="E66" s="155">
        <f>E60</f>
        <v>2</v>
      </c>
      <c r="F66" s="150"/>
      <c r="G66" s="117"/>
      <c r="H66" s="26"/>
      <c r="I66" s="118"/>
      <c r="J66" s="118"/>
      <c r="K66" s="117"/>
      <c r="L66" s="117"/>
      <c r="M66" s="117"/>
      <c r="N66" s="117"/>
      <c r="O66" s="117"/>
      <c r="P66" s="119"/>
      <c r="R66" s="94"/>
    </row>
    <row r="67" spans="1:18" ht="15.75" customHeight="1">
      <c r="A67" s="133"/>
      <c r="B67" s="129"/>
      <c r="C67" s="130" t="s">
        <v>163</v>
      </c>
      <c r="D67" s="131"/>
      <c r="E67" s="154"/>
      <c r="F67" s="145"/>
      <c r="G67" s="117"/>
      <c r="H67" s="26"/>
      <c r="I67" s="132"/>
      <c r="J67" s="132"/>
      <c r="K67" s="117"/>
      <c r="L67" s="117"/>
      <c r="M67" s="117"/>
      <c r="N67" s="117"/>
      <c r="O67" s="117"/>
      <c r="P67" s="119"/>
    </row>
    <row r="68" spans="1:18" s="37" customFormat="1" ht="16.5" customHeight="1">
      <c r="A68" s="125">
        <v>1</v>
      </c>
      <c r="B68" s="126" t="s">
        <v>68</v>
      </c>
      <c r="C68" s="127" t="s">
        <v>106</v>
      </c>
      <c r="D68" s="128" t="s">
        <v>66</v>
      </c>
      <c r="E68" s="155">
        <v>1</v>
      </c>
      <c r="F68" s="150"/>
      <c r="G68" s="117"/>
      <c r="H68" s="26"/>
      <c r="I68" s="118"/>
      <c r="J68" s="118"/>
      <c r="K68" s="117"/>
      <c r="L68" s="117"/>
      <c r="M68" s="117"/>
      <c r="N68" s="117"/>
      <c r="O68" s="117"/>
      <c r="P68" s="119"/>
    </row>
    <row r="69" spans="1:18" s="37" customFormat="1" ht="16.5" customHeight="1">
      <c r="A69" s="125">
        <v>2</v>
      </c>
      <c r="B69" s="126"/>
      <c r="C69" s="141" t="s">
        <v>110</v>
      </c>
      <c r="D69" s="128" t="s">
        <v>75</v>
      </c>
      <c r="E69" s="155">
        <f>(9.36*2.666)*E68*1.05</f>
        <v>26.201447999999999</v>
      </c>
      <c r="F69" s="150"/>
      <c r="G69" s="117"/>
      <c r="H69" s="26"/>
      <c r="I69" s="118"/>
      <c r="J69" s="118"/>
      <c r="K69" s="117"/>
      <c r="L69" s="117"/>
      <c r="M69" s="117"/>
      <c r="N69" s="117"/>
      <c r="O69" s="117"/>
      <c r="P69" s="119"/>
    </row>
    <row r="70" spans="1:18" s="144" customFormat="1" ht="16.5" customHeight="1">
      <c r="A70" s="125">
        <v>3</v>
      </c>
      <c r="B70" s="146"/>
      <c r="C70" s="141" t="s">
        <v>142</v>
      </c>
      <c r="D70" s="146" t="s">
        <v>75</v>
      </c>
      <c r="E70" s="147">
        <f>(0.215*0.215*479)*E68*1.05</f>
        <v>23.248863750000002</v>
      </c>
      <c r="F70" s="150"/>
      <c r="G70" s="117"/>
      <c r="H70" s="26"/>
      <c r="I70" s="143"/>
      <c r="J70" s="118"/>
      <c r="K70" s="117"/>
      <c r="L70" s="117"/>
      <c r="M70" s="117"/>
      <c r="N70" s="117"/>
      <c r="O70" s="117"/>
      <c r="P70" s="119"/>
    </row>
    <row r="71" spans="1:18" s="37" customFormat="1" ht="16.5" customHeight="1">
      <c r="A71" s="125">
        <v>4</v>
      </c>
      <c r="B71" s="126"/>
      <c r="C71" s="141" t="s">
        <v>143</v>
      </c>
      <c r="D71" s="128" t="s">
        <v>75</v>
      </c>
      <c r="E71" s="147">
        <f>(0.2*0.2*79)*E68*1.05</f>
        <v>3.3180000000000009</v>
      </c>
      <c r="F71" s="150"/>
      <c r="G71" s="117"/>
      <c r="H71" s="26"/>
      <c r="I71" s="118"/>
      <c r="J71" s="118"/>
      <c r="K71" s="117"/>
      <c r="L71" s="117"/>
      <c r="M71" s="117"/>
      <c r="N71" s="117"/>
      <c r="O71" s="117"/>
      <c r="P71" s="119"/>
    </row>
    <row r="72" spans="1:18" s="37" customFormat="1" ht="16.5" customHeight="1">
      <c r="A72" s="125">
        <v>5</v>
      </c>
      <c r="B72" s="126"/>
      <c r="C72" s="141" t="s">
        <v>108</v>
      </c>
      <c r="D72" s="128" t="s">
        <v>75</v>
      </c>
      <c r="E72" s="155">
        <f>(24*0.04*0.04)*E68*7*1.05</f>
        <v>0.28223999999999999</v>
      </c>
      <c r="F72" s="150"/>
      <c r="G72" s="117"/>
      <c r="H72" s="26"/>
      <c r="I72" s="118"/>
      <c r="J72" s="118"/>
      <c r="K72" s="117"/>
      <c r="L72" s="117"/>
      <c r="M72" s="117"/>
      <c r="N72" s="117"/>
      <c r="O72" s="117"/>
      <c r="P72" s="119"/>
    </row>
    <row r="73" spans="1:18" s="144" customFormat="1" ht="16.5" customHeight="1">
      <c r="A73" s="125">
        <v>6</v>
      </c>
      <c r="B73" s="146"/>
      <c r="C73" s="141" t="s">
        <v>109</v>
      </c>
      <c r="D73" s="146" t="s">
        <v>66</v>
      </c>
      <c r="E73" s="147">
        <f>E68*4</f>
        <v>4</v>
      </c>
      <c r="F73" s="150"/>
      <c r="G73" s="117"/>
      <c r="H73" s="26"/>
      <c r="I73" s="143"/>
      <c r="J73" s="118"/>
      <c r="K73" s="117"/>
      <c r="L73" s="117"/>
      <c r="M73" s="117"/>
      <c r="N73" s="117"/>
      <c r="O73" s="117"/>
      <c r="P73" s="119"/>
    </row>
    <row r="74" spans="1:18" s="144" customFormat="1" ht="16.5" customHeight="1">
      <c r="A74" s="125">
        <v>7</v>
      </c>
      <c r="B74" s="146"/>
      <c r="C74" s="141" t="s">
        <v>111</v>
      </c>
      <c r="D74" s="146" t="s">
        <v>66</v>
      </c>
      <c r="E74" s="147">
        <f>E68</f>
        <v>1</v>
      </c>
      <c r="F74" s="150"/>
      <c r="G74" s="117"/>
      <c r="H74" s="26"/>
      <c r="I74" s="143"/>
      <c r="J74" s="118"/>
      <c r="K74" s="117"/>
      <c r="L74" s="117"/>
      <c r="M74" s="117"/>
      <c r="N74" s="117"/>
      <c r="O74" s="117"/>
      <c r="P74" s="119"/>
    </row>
    <row r="75" spans="1:18" s="37" customFormat="1" ht="16.5" customHeight="1">
      <c r="A75" s="125">
        <v>8</v>
      </c>
      <c r="B75" s="126"/>
      <c r="C75" s="141" t="s">
        <v>76</v>
      </c>
      <c r="D75" s="128" t="s">
        <v>72</v>
      </c>
      <c r="E75" s="155">
        <f>E68</f>
        <v>1</v>
      </c>
      <c r="F75" s="150"/>
      <c r="G75" s="117"/>
      <c r="H75" s="26"/>
      <c r="I75" s="118"/>
      <c r="J75" s="118"/>
      <c r="K75" s="117"/>
      <c r="L75" s="117"/>
      <c r="M75" s="117"/>
      <c r="N75" s="117"/>
      <c r="O75" s="117"/>
      <c r="P75" s="119"/>
      <c r="R75" s="94"/>
    </row>
    <row r="76" spans="1:18" ht="15.75" customHeight="1">
      <c r="A76" s="133"/>
      <c r="B76" s="129"/>
      <c r="C76" s="130" t="s">
        <v>164</v>
      </c>
      <c r="D76" s="131"/>
      <c r="E76" s="154"/>
      <c r="F76" s="145"/>
      <c r="G76" s="117"/>
      <c r="H76" s="26"/>
      <c r="I76" s="132"/>
      <c r="J76" s="132"/>
      <c r="K76" s="117"/>
      <c r="L76" s="117"/>
      <c r="M76" s="117"/>
      <c r="N76" s="117"/>
      <c r="O76" s="117"/>
      <c r="P76" s="119"/>
    </row>
    <row r="77" spans="1:18" s="37" customFormat="1" ht="16.5" customHeight="1">
      <c r="A77" s="125">
        <v>1</v>
      </c>
      <c r="B77" s="126" t="s">
        <v>68</v>
      </c>
      <c r="C77" s="127" t="s">
        <v>106</v>
      </c>
      <c r="D77" s="128" t="s">
        <v>66</v>
      </c>
      <c r="E77" s="155">
        <v>1</v>
      </c>
      <c r="F77" s="150"/>
      <c r="G77" s="117"/>
      <c r="H77" s="26"/>
      <c r="I77" s="118"/>
      <c r="J77" s="118"/>
      <c r="K77" s="117"/>
      <c r="L77" s="117"/>
      <c r="M77" s="117"/>
      <c r="N77" s="117"/>
      <c r="O77" s="117"/>
      <c r="P77" s="119"/>
    </row>
    <row r="78" spans="1:18" s="37" customFormat="1" ht="16.5" customHeight="1">
      <c r="A78" s="125">
        <v>2</v>
      </c>
      <c r="B78" s="126"/>
      <c r="C78" s="141" t="s">
        <v>110</v>
      </c>
      <c r="D78" s="128" t="s">
        <v>75</v>
      </c>
      <c r="E78" s="155">
        <f>(9.36*2.666)*E77*1.05</f>
        <v>26.201447999999999</v>
      </c>
      <c r="F78" s="150"/>
      <c r="G78" s="117"/>
      <c r="H78" s="26"/>
      <c r="I78" s="118"/>
      <c r="J78" s="118"/>
      <c r="K78" s="117"/>
      <c r="L78" s="117"/>
      <c r="M78" s="117"/>
      <c r="N78" s="117"/>
      <c r="O78" s="117"/>
      <c r="P78" s="119"/>
    </row>
    <row r="79" spans="1:18" s="144" customFormat="1" ht="16.5" customHeight="1">
      <c r="A79" s="125">
        <v>3</v>
      </c>
      <c r="B79" s="146"/>
      <c r="C79" s="141" t="s">
        <v>142</v>
      </c>
      <c r="D79" s="146" t="s">
        <v>75</v>
      </c>
      <c r="E79" s="147">
        <f>(0.215*0.215*79)*E77*1.05</f>
        <v>3.8343637500000001</v>
      </c>
      <c r="F79" s="150"/>
      <c r="G79" s="117"/>
      <c r="H79" s="26"/>
      <c r="I79" s="143"/>
      <c r="J79" s="118"/>
      <c r="K79" s="117"/>
      <c r="L79" s="117"/>
      <c r="M79" s="117"/>
      <c r="N79" s="117"/>
      <c r="O79" s="117"/>
      <c r="P79" s="119"/>
    </row>
    <row r="80" spans="1:18" s="37" customFormat="1" ht="16.5" customHeight="1">
      <c r="A80" s="125">
        <v>4</v>
      </c>
      <c r="B80" s="126"/>
      <c r="C80" s="141" t="s">
        <v>143</v>
      </c>
      <c r="D80" s="128" t="s">
        <v>75</v>
      </c>
      <c r="E80" s="147">
        <f>(0.2*0.2*79)*E77*1.05</f>
        <v>3.3180000000000009</v>
      </c>
      <c r="F80" s="150"/>
      <c r="G80" s="117"/>
      <c r="H80" s="26"/>
      <c r="I80" s="118"/>
      <c r="J80" s="118"/>
      <c r="K80" s="117"/>
      <c r="L80" s="117"/>
      <c r="M80" s="117"/>
      <c r="N80" s="117"/>
      <c r="O80" s="117"/>
      <c r="P80" s="119"/>
    </row>
    <row r="81" spans="1:18" s="37" customFormat="1" ht="16.5" customHeight="1">
      <c r="A81" s="125">
        <v>5</v>
      </c>
      <c r="B81" s="126"/>
      <c r="C81" s="141" t="s">
        <v>108</v>
      </c>
      <c r="D81" s="128" t="s">
        <v>75</v>
      </c>
      <c r="E81" s="155">
        <f>(24*0.04*0.04)*E77*7*1.05</f>
        <v>0.28223999999999999</v>
      </c>
      <c r="F81" s="150"/>
      <c r="G81" s="117"/>
      <c r="H81" s="26"/>
      <c r="I81" s="118"/>
      <c r="J81" s="118"/>
      <c r="K81" s="117"/>
      <c r="L81" s="117"/>
      <c r="M81" s="117"/>
      <c r="N81" s="117"/>
      <c r="O81" s="117"/>
      <c r="P81" s="119"/>
    </row>
    <row r="82" spans="1:18" s="144" customFormat="1" ht="16.5" customHeight="1">
      <c r="A82" s="125">
        <v>6</v>
      </c>
      <c r="B82" s="146"/>
      <c r="C82" s="141" t="s">
        <v>109</v>
      </c>
      <c r="D82" s="146" t="s">
        <v>66</v>
      </c>
      <c r="E82" s="147">
        <f>E77*4</f>
        <v>4</v>
      </c>
      <c r="F82" s="150"/>
      <c r="G82" s="117"/>
      <c r="H82" s="26"/>
      <c r="I82" s="143"/>
      <c r="J82" s="118"/>
      <c r="K82" s="117"/>
      <c r="L82" s="117"/>
      <c r="M82" s="117"/>
      <c r="N82" s="117"/>
      <c r="O82" s="117"/>
      <c r="P82" s="119"/>
    </row>
    <row r="83" spans="1:18" s="144" customFormat="1" ht="16.5" customHeight="1">
      <c r="A83" s="125">
        <v>7</v>
      </c>
      <c r="B83" s="146"/>
      <c r="C83" s="141" t="s">
        <v>112</v>
      </c>
      <c r="D83" s="146" t="s">
        <v>66</v>
      </c>
      <c r="E83" s="147">
        <v>2</v>
      </c>
      <c r="F83" s="150"/>
      <c r="G83" s="117"/>
      <c r="H83" s="26"/>
      <c r="I83" s="143"/>
      <c r="J83" s="118"/>
      <c r="K83" s="117"/>
      <c r="L83" s="117"/>
      <c r="M83" s="117"/>
      <c r="N83" s="117"/>
      <c r="O83" s="117"/>
      <c r="P83" s="119"/>
    </row>
    <row r="84" spans="1:18" s="37" customFormat="1" ht="16.5" customHeight="1">
      <c r="A84" s="125">
        <v>8</v>
      </c>
      <c r="B84" s="126"/>
      <c r="C84" s="141" t="s">
        <v>76</v>
      </c>
      <c r="D84" s="128" t="s">
        <v>72</v>
      </c>
      <c r="E84" s="155">
        <f>E77</f>
        <v>1</v>
      </c>
      <c r="F84" s="150"/>
      <c r="G84" s="117"/>
      <c r="H84" s="26"/>
      <c r="I84" s="118"/>
      <c r="J84" s="118"/>
      <c r="K84" s="117"/>
      <c r="L84" s="117"/>
      <c r="M84" s="117"/>
      <c r="N84" s="117"/>
      <c r="O84" s="117"/>
      <c r="P84" s="119"/>
      <c r="R84" s="94"/>
    </row>
    <row r="85" spans="1:18" ht="15.75" customHeight="1">
      <c r="A85" s="133"/>
      <c r="B85" s="129"/>
      <c r="C85" s="130" t="s">
        <v>165</v>
      </c>
      <c r="D85" s="131"/>
      <c r="E85" s="154"/>
      <c r="F85" s="145"/>
      <c r="G85" s="117"/>
      <c r="H85" s="26"/>
      <c r="I85" s="132"/>
      <c r="J85" s="132"/>
      <c r="K85" s="117"/>
      <c r="L85" s="117"/>
      <c r="M85" s="117"/>
      <c r="N85" s="117"/>
      <c r="O85" s="117"/>
      <c r="P85" s="119"/>
    </row>
    <row r="86" spans="1:18" s="37" customFormat="1" ht="29.25" customHeight="1">
      <c r="A86" s="125">
        <v>1</v>
      </c>
      <c r="B86" s="126" t="s">
        <v>68</v>
      </c>
      <c r="C86" s="127" t="s">
        <v>113</v>
      </c>
      <c r="D86" s="128" t="s">
        <v>66</v>
      </c>
      <c r="E86" s="155">
        <v>2</v>
      </c>
      <c r="F86" s="150"/>
      <c r="G86" s="117"/>
      <c r="H86" s="26"/>
      <c r="I86" s="118"/>
      <c r="J86" s="118"/>
      <c r="K86" s="117"/>
      <c r="L86" s="117"/>
      <c r="M86" s="117"/>
      <c r="N86" s="117"/>
      <c r="O86" s="117"/>
      <c r="P86" s="119"/>
    </row>
    <row r="87" spans="1:18" s="144" customFormat="1" ht="16.5" customHeight="1">
      <c r="A87" s="125">
        <v>2</v>
      </c>
      <c r="B87" s="146"/>
      <c r="C87" s="141" t="s">
        <v>114</v>
      </c>
      <c r="D87" s="146" t="s">
        <v>75</v>
      </c>
      <c r="E87" s="147">
        <f>E86*(6.528*3.74)*1.05</f>
        <v>51.270912000000003</v>
      </c>
      <c r="F87" s="150"/>
      <c r="G87" s="117"/>
      <c r="H87" s="26"/>
      <c r="I87" s="143"/>
      <c r="J87" s="118"/>
      <c r="K87" s="117"/>
      <c r="L87" s="117"/>
      <c r="M87" s="117"/>
      <c r="N87" s="117"/>
      <c r="O87" s="117"/>
      <c r="P87" s="119"/>
    </row>
    <row r="88" spans="1:18" s="37" customFormat="1" ht="16.5" customHeight="1">
      <c r="A88" s="125">
        <v>3</v>
      </c>
      <c r="B88" s="126"/>
      <c r="C88" s="141" t="s">
        <v>108</v>
      </c>
      <c r="D88" s="128" t="s">
        <v>75</v>
      </c>
      <c r="E88" s="155">
        <f>(24*0.04*0.04)*E86*9*1.05</f>
        <v>0.72575999999999996</v>
      </c>
      <c r="F88" s="150"/>
      <c r="G88" s="117"/>
      <c r="H88" s="26"/>
      <c r="I88" s="118"/>
      <c r="J88" s="118"/>
      <c r="K88" s="117"/>
      <c r="L88" s="117"/>
      <c r="M88" s="117"/>
      <c r="N88" s="117"/>
      <c r="O88" s="117"/>
      <c r="P88" s="119"/>
    </row>
    <row r="89" spans="1:18" s="37" customFormat="1" ht="29.25" customHeight="1">
      <c r="A89" s="125">
        <v>4</v>
      </c>
      <c r="B89" s="126"/>
      <c r="C89" s="141" t="s">
        <v>115</v>
      </c>
      <c r="D89" s="128" t="s">
        <v>44</v>
      </c>
      <c r="E89" s="155">
        <f>0.92*(2.414+2.05)*0.5*E86</f>
        <v>4.1068800000000003</v>
      </c>
      <c r="F89" s="150"/>
      <c r="G89" s="117"/>
      <c r="H89" s="26"/>
      <c r="I89" s="118"/>
      <c r="J89" s="118"/>
      <c r="K89" s="117"/>
      <c r="L89" s="117"/>
      <c r="M89" s="117"/>
      <c r="N89" s="117"/>
      <c r="O89" s="117"/>
      <c r="P89" s="119"/>
    </row>
    <row r="90" spans="1:18" s="37" customFormat="1" ht="16.5" customHeight="1">
      <c r="A90" s="125">
        <v>5</v>
      </c>
      <c r="B90" s="126"/>
      <c r="C90" s="141" t="s">
        <v>116</v>
      </c>
      <c r="D90" s="128" t="s">
        <v>72</v>
      </c>
      <c r="E90" s="155">
        <f>E83</f>
        <v>2</v>
      </c>
      <c r="F90" s="150"/>
      <c r="G90" s="117"/>
      <c r="H90" s="26"/>
      <c r="I90" s="118"/>
      <c r="J90" s="118"/>
      <c r="K90" s="117"/>
      <c r="L90" s="117"/>
      <c r="M90" s="117"/>
      <c r="N90" s="117"/>
      <c r="O90" s="117"/>
      <c r="P90" s="119"/>
      <c r="R90" s="94"/>
    </row>
    <row r="91" spans="1:18" ht="15.75" customHeight="1">
      <c r="A91" s="133"/>
      <c r="B91" s="129"/>
      <c r="C91" s="130" t="s">
        <v>166</v>
      </c>
      <c r="D91" s="131"/>
      <c r="E91" s="154"/>
      <c r="F91" s="145"/>
      <c r="G91" s="117"/>
      <c r="H91" s="26"/>
      <c r="I91" s="132"/>
      <c r="J91" s="132"/>
      <c r="K91" s="117"/>
      <c r="L91" s="117"/>
      <c r="M91" s="117"/>
      <c r="N91" s="117"/>
      <c r="O91" s="117"/>
      <c r="P91" s="119"/>
    </row>
    <row r="92" spans="1:18" s="37" customFormat="1" ht="29.25" customHeight="1">
      <c r="A92" s="125">
        <v>1</v>
      </c>
      <c r="B92" s="126" t="s">
        <v>68</v>
      </c>
      <c r="C92" s="127" t="s">
        <v>117</v>
      </c>
      <c r="D92" s="128" t="s">
        <v>66</v>
      </c>
      <c r="E92" s="155">
        <v>2</v>
      </c>
      <c r="F92" s="150"/>
      <c r="G92" s="117"/>
      <c r="H92" s="26"/>
      <c r="I92" s="118"/>
      <c r="J92" s="118"/>
      <c r="K92" s="117"/>
      <c r="L92" s="117"/>
      <c r="M92" s="117"/>
      <c r="N92" s="117"/>
      <c r="O92" s="117"/>
      <c r="P92" s="119"/>
    </row>
    <row r="93" spans="1:18" s="144" customFormat="1" ht="16.5" customHeight="1">
      <c r="A93" s="125">
        <v>2</v>
      </c>
      <c r="B93" s="146"/>
      <c r="C93" s="141" t="s">
        <v>114</v>
      </c>
      <c r="D93" s="146" t="s">
        <v>75</v>
      </c>
      <c r="E93" s="147">
        <f>E92*(6.528*3.74)*1.05</f>
        <v>51.270912000000003</v>
      </c>
      <c r="F93" s="150"/>
      <c r="G93" s="117"/>
      <c r="H93" s="26"/>
      <c r="I93" s="143"/>
      <c r="J93" s="118"/>
      <c r="K93" s="117"/>
      <c r="L93" s="117"/>
      <c r="M93" s="117"/>
      <c r="N93" s="117"/>
      <c r="O93" s="117"/>
      <c r="P93" s="119"/>
    </row>
    <row r="94" spans="1:18" s="37" customFormat="1" ht="16.5" customHeight="1">
      <c r="A94" s="125">
        <v>3</v>
      </c>
      <c r="B94" s="126"/>
      <c r="C94" s="141" t="s">
        <v>108</v>
      </c>
      <c r="D94" s="128" t="s">
        <v>75</v>
      </c>
      <c r="E94" s="155">
        <f>(24*0.04*0.04)*E92*9*1.05</f>
        <v>0.72575999999999996</v>
      </c>
      <c r="F94" s="150"/>
      <c r="G94" s="117"/>
      <c r="H94" s="26"/>
      <c r="I94" s="118"/>
      <c r="J94" s="118"/>
      <c r="K94" s="117"/>
      <c r="L94" s="117"/>
      <c r="M94" s="117"/>
      <c r="N94" s="117"/>
      <c r="O94" s="117"/>
      <c r="P94" s="119"/>
    </row>
    <row r="95" spans="1:18" s="37" customFormat="1" ht="29.25" customHeight="1">
      <c r="A95" s="125">
        <v>4</v>
      </c>
      <c r="B95" s="126"/>
      <c r="C95" s="141" t="s">
        <v>115</v>
      </c>
      <c r="D95" s="128" t="s">
        <v>44</v>
      </c>
      <c r="E95" s="155">
        <f>0.92*(2.414+2.05)*0.5*E92</f>
        <v>4.1068800000000003</v>
      </c>
      <c r="F95" s="150"/>
      <c r="G95" s="117"/>
      <c r="H95" s="26"/>
      <c r="I95" s="118"/>
      <c r="J95" s="118"/>
      <c r="K95" s="117"/>
      <c r="L95" s="117"/>
      <c r="M95" s="117"/>
      <c r="N95" s="117"/>
      <c r="O95" s="117"/>
      <c r="P95" s="119"/>
    </row>
    <row r="96" spans="1:18" s="37" customFormat="1" ht="16.5" customHeight="1">
      <c r="A96" s="125">
        <v>5</v>
      </c>
      <c r="B96" s="126"/>
      <c r="C96" s="141" t="s">
        <v>116</v>
      </c>
      <c r="D96" s="128" t="s">
        <v>72</v>
      </c>
      <c r="E96" s="155">
        <v>2</v>
      </c>
      <c r="F96" s="150"/>
      <c r="G96" s="117"/>
      <c r="H96" s="26"/>
      <c r="I96" s="118"/>
      <c r="J96" s="118"/>
      <c r="K96" s="117"/>
      <c r="L96" s="117"/>
      <c r="M96" s="117"/>
      <c r="N96" s="117"/>
      <c r="O96" s="117"/>
      <c r="P96" s="119"/>
      <c r="R96" s="94"/>
    </row>
    <row r="97" spans="1:18" ht="15.75" customHeight="1">
      <c r="A97" s="133"/>
      <c r="B97" s="129"/>
      <c r="C97" s="130" t="s">
        <v>167</v>
      </c>
      <c r="D97" s="131"/>
      <c r="E97" s="154"/>
      <c r="F97" s="145"/>
      <c r="G97" s="117"/>
      <c r="H97" s="26"/>
      <c r="I97" s="132"/>
      <c r="J97" s="132"/>
      <c r="K97" s="117"/>
      <c r="L97" s="117"/>
      <c r="M97" s="117"/>
      <c r="N97" s="117"/>
      <c r="O97" s="117"/>
      <c r="P97" s="119"/>
    </row>
    <row r="98" spans="1:18" s="37" customFormat="1" ht="29.25" customHeight="1">
      <c r="A98" s="125">
        <v>1</v>
      </c>
      <c r="B98" s="126" t="s">
        <v>68</v>
      </c>
      <c r="C98" s="127" t="s">
        <v>118</v>
      </c>
      <c r="D98" s="128" t="s">
        <v>66</v>
      </c>
      <c r="E98" s="155">
        <v>2</v>
      </c>
      <c r="F98" s="150"/>
      <c r="G98" s="117"/>
      <c r="H98" s="26"/>
      <c r="I98" s="118"/>
      <c r="J98" s="118"/>
      <c r="K98" s="117"/>
      <c r="L98" s="117"/>
      <c r="M98" s="117"/>
      <c r="N98" s="117"/>
      <c r="O98" s="117"/>
      <c r="P98" s="119"/>
    </row>
    <row r="99" spans="1:18" s="144" customFormat="1" ht="16.5" customHeight="1">
      <c r="A99" s="125">
        <v>2</v>
      </c>
      <c r="B99" s="146"/>
      <c r="C99" s="141" t="s">
        <v>119</v>
      </c>
      <c r="D99" s="146" t="s">
        <v>75</v>
      </c>
      <c r="E99" s="147">
        <f>E98*(6.64*3.74)*1.05</f>
        <v>52.150560000000006</v>
      </c>
      <c r="F99" s="150"/>
      <c r="G99" s="117"/>
      <c r="H99" s="26"/>
      <c r="I99" s="143"/>
      <c r="J99" s="118"/>
      <c r="K99" s="117"/>
      <c r="L99" s="117"/>
      <c r="M99" s="117"/>
      <c r="N99" s="117"/>
      <c r="O99" s="117"/>
      <c r="P99" s="119"/>
    </row>
    <row r="100" spans="1:18" s="37" customFormat="1" ht="16.5" customHeight="1">
      <c r="A100" s="125">
        <v>3</v>
      </c>
      <c r="B100" s="126"/>
      <c r="C100" s="141" t="s">
        <v>108</v>
      </c>
      <c r="D100" s="128" t="s">
        <v>75</v>
      </c>
      <c r="E100" s="155">
        <f>(24*0.04*0.04)*E98*8*1.05</f>
        <v>0.64511999999999992</v>
      </c>
      <c r="F100" s="150"/>
      <c r="G100" s="117"/>
      <c r="H100" s="26"/>
      <c r="I100" s="118"/>
      <c r="J100" s="118"/>
      <c r="K100" s="117"/>
      <c r="L100" s="117"/>
      <c r="M100" s="117"/>
      <c r="N100" s="117"/>
      <c r="O100" s="117"/>
      <c r="P100" s="119"/>
    </row>
    <row r="101" spans="1:18" s="37" customFormat="1" ht="29.25" customHeight="1">
      <c r="A101" s="125">
        <v>4</v>
      </c>
      <c r="B101" s="126"/>
      <c r="C101" s="141" t="s">
        <v>120</v>
      </c>
      <c r="D101" s="128" t="s">
        <v>44</v>
      </c>
      <c r="E101" s="155">
        <f>1.27*1.97*E98</f>
        <v>5.0038</v>
      </c>
      <c r="F101" s="150"/>
      <c r="G101" s="117"/>
      <c r="H101" s="26"/>
      <c r="I101" s="118"/>
      <c r="J101" s="118"/>
      <c r="K101" s="117"/>
      <c r="L101" s="117"/>
      <c r="M101" s="117"/>
      <c r="N101" s="117"/>
      <c r="O101" s="117"/>
      <c r="P101" s="119"/>
    </row>
    <row r="102" spans="1:18" s="37" customFormat="1" ht="16.5" customHeight="1">
      <c r="A102" s="125">
        <v>5</v>
      </c>
      <c r="B102" s="126"/>
      <c r="C102" s="141" t="s">
        <v>116</v>
      </c>
      <c r="D102" s="128" t="s">
        <v>72</v>
      </c>
      <c r="E102" s="155">
        <v>2</v>
      </c>
      <c r="F102" s="150"/>
      <c r="G102" s="117"/>
      <c r="H102" s="26"/>
      <c r="I102" s="118"/>
      <c r="J102" s="118"/>
      <c r="K102" s="117"/>
      <c r="L102" s="117"/>
      <c r="M102" s="117"/>
      <c r="N102" s="117"/>
      <c r="O102" s="117"/>
      <c r="P102" s="119"/>
      <c r="R102" s="94"/>
    </row>
    <row r="103" spans="1:18" ht="15.75" customHeight="1">
      <c r="A103" s="133"/>
      <c r="B103" s="129"/>
      <c r="C103" s="130" t="s">
        <v>168</v>
      </c>
      <c r="D103" s="131"/>
      <c r="E103" s="154"/>
      <c r="F103" s="145"/>
      <c r="G103" s="117"/>
      <c r="H103" s="26"/>
      <c r="I103" s="132"/>
      <c r="J103" s="132"/>
      <c r="K103" s="117"/>
      <c r="L103" s="117"/>
      <c r="M103" s="117"/>
      <c r="N103" s="117"/>
      <c r="O103" s="117"/>
      <c r="P103" s="119"/>
    </row>
    <row r="104" spans="1:18" s="37" customFormat="1" ht="29.25" customHeight="1">
      <c r="A104" s="125">
        <v>1</v>
      </c>
      <c r="B104" s="126" t="s">
        <v>68</v>
      </c>
      <c r="C104" s="127" t="s">
        <v>121</v>
      </c>
      <c r="D104" s="128" t="s">
        <v>66</v>
      </c>
      <c r="E104" s="155">
        <v>2</v>
      </c>
      <c r="F104" s="150"/>
      <c r="G104" s="117"/>
      <c r="H104" s="26"/>
      <c r="I104" s="118"/>
      <c r="J104" s="118"/>
      <c r="K104" s="117"/>
      <c r="L104" s="117"/>
      <c r="M104" s="117"/>
      <c r="N104" s="117"/>
      <c r="O104" s="117"/>
      <c r="P104" s="119"/>
    </row>
    <row r="105" spans="1:18" s="144" customFormat="1" ht="16.5" customHeight="1">
      <c r="A105" s="125">
        <v>2</v>
      </c>
      <c r="B105" s="146"/>
      <c r="C105" s="141" t="s">
        <v>119</v>
      </c>
      <c r="D105" s="146" t="s">
        <v>75</v>
      </c>
      <c r="E105" s="147">
        <f>E104*(6.64*3.74)*1.05</f>
        <v>52.150560000000006</v>
      </c>
      <c r="F105" s="150"/>
      <c r="G105" s="117"/>
      <c r="H105" s="26"/>
      <c r="I105" s="143"/>
      <c r="J105" s="118"/>
      <c r="K105" s="117"/>
      <c r="L105" s="117"/>
      <c r="M105" s="117"/>
      <c r="N105" s="117"/>
      <c r="O105" s="117"/>
      <c r="P105" s="119"/>
    </row>
    <row r="106" spans="1:18" s="37" customFormat="1" ht="16.5" customHeight="1">
      <c r="A106" s="125">
        <v>3</v>
      </c>
      <c r="B106" s="126"/>
      <c r="C106" s="141" t="s">
        <v>108</v>
      </c>
      <c r="D106" s="128" t="s">
        <v>75</v>
      </c>
      <c r="E106" s="155">
        <f>(24*0.04*0.04)*E104*8*1.05</f>
        <v>0.64511999999999992</v>
      </c>
      <c r="F106" s="150"/>
      <c r="G106" s="117"/>
      <c r="H106" s="26"/>
      <c r="I106" s="118"/>
      <c r="J106" s="118"/>
      <c r="K106" s="117"/>
      <c r="L106" s="117"/>
      <c r="M106" s="117"/>
      <c r="N106" s="117"/>
      <c r="O106" s="117"/>
      <c r="P106" s="119"/>
    </row>
    <row r="107" spans="1:18" s="37" customFormat="1" ht="29.25" customHeight="1">
      <c r="A107" s="125">
        <v>4</v>
      </c>
      <c r="B107" s="126"/>
      <c r="C107" s="141" t="s">
        <v>120</v>
      </c>
      <c r="D107" s="128" t="s">
        <v>44</v>
      </c>
      <c r="E107" s="155">
        <f>1.27*1.97*E104</f>
        <v>5.0038</v>
      </c>
      <c r="F107" s="150"/>
      <c r="G107" s="117"/>
      <c r="H107" s="26"/>
      <c r="I107" s="118"/>
      <c r="J107" s="118"/>
      <c r="K107" s="117"/>
      <c r="L107" s="117"/>
      <c r="M107" s="117"/>
      <c r="N107" s="117"/>
      <c r="O107" s="117"/>
      <c r="P107" s="119"/>
    </row>
    <row r="108" spans="1:18" s="37" customFormat="1" ht="16.5" customHeight="1">
      <c r="A108" s="125">
        <v>5</v>
      </c>
      <c r="B108" s="126"/>
      <c r="C108" s="141" t="s">
        <v>116</v>
      </c>
      <c r="D108" s="128" t="s">
        <v>72</v>
      </c>
      <c r="E108" s="155">
        <f>E104</f>
        <v>2</v>
      </c>
      <c r="F108" s="150"/>
      <c r="G108" s="117"/>
      <c r="H108" s="26"/>
      <c r="I108" s="118"/>
      <c r="J108" s="118"/>
      <c r="K108" s="117"/>
      <c r="L108" s="117"/>
      <c r="M108" s="117"/>
      <c r="N108" s="117"/>
      <c r="O108" s="117"/>
      <c r="P108" s="119"/>
      <c r="R108" s="94"/>
    </row>
    <row r="109" spans="1:18" ht="15.75" customHeight="1">
      <c r="A109" s="133"/>
      <c r="B109" s="129"/>
      <c r="C109" s="130" t="s">
        <v>169</v>
      </c>
      <c r="D109" s="131"/>
      <c r="E109" s="154"/>
      <c r="F109" s="145"/>
      <c r="G109" s="117"/>
      <c r="H109" s="26"/>
      <c r="I109" s="132"/>
      <c r="J109" s="132"/>
      <c r="K109" s="117"/>
      <c r="L109" s="117"/>
      <c r="M109" s="117"/>
      <c r="N109" s="117"/>
      <c r="O109" s="117"/>
      <c r="P109" s="119"/>
    </row>
    <row r="110" spans="1:18" s="37" customFormat="1" ht="29.25" customHeight="1">
      <c r="A110" s="125">
        <v>1</v>
      </c>
      <c r="B110" s="126" t="s">
        <v>68</v>
      </c>
      <c r="C110" s="127" t="s">
        <v>122</v>
      </c>
      <c r="D110" s="128" t="s">
        <v>66</v>
      </c>
      <c r="E110" s="155">
        <v>1</v>
      </c>
      <c r="F110" s="150"/>
      <c r="G110" s="117"/>
      <c r="H110" s="26"/>
      <c r="I110" s="118"/>
      <c r="J110" s="118"/>
      <c r="K110" s="117"/>
      <c r="L110" s="117"/>
      <c r="M110" s="117"/>
      <c r="N110" s="117"/>
      <c r="O110" s="117"/>
      <c r="P110" s="119"/>
    </row>
    <row r="111" spans="1:18" s="144" customFormat="1" ht="16.5" customHeight="1">
      <c r="A111" s="125">
        <v>2</v>
      </c>
      <c r="B111" s="146"/>
      <c r="C111" s="141" t="s">
        <v>123</v>
      </c>
      <c r="D111" s="146" t="s">
        <v>75</v>
      </c>
      <c r="E111" s="147">
        <f>E110*(6.35*3.74)*1.05</f>
        <v>24.936450000000001</v>
      </c>
      <c r="F111" s="150"/>
      <c r="G111" s="117"/>
      <c r="H111" s="26"/>
      <c r="I111" s="143"/>
      <c r="J111" s="118"/>
      <c r="K111" s="117"/>
      <c r="L111" s="117"/>
      <c r="M111" s="117"/>
      <c r="N111" s="117"/>
      <c r="O111" s="117"/>
      <c r="P111" s="119"/>
    </row>
    <row r="112" spans="1:18" s="37" customFormat="1" ht="16.5" customHeight="1">
      <c r="A112" s="125">
        <v>3</v>
      </c>
      <c r="B112" s="126"/>
      <c r="C112" s="141" t="s">
        <v>108</v>
      </c>
      <c r="D112" s="128" t="s">
        <v>75</v>
      </c>
      <c r="E112" s="155">
        <f>(24*0.04*0.04)*E110*8*1.05</f>
        <v>0.32255999999999996</v>
      </c>
      <c r="F112" s="150"/>
      <c r="G112" s="117"/>
      <c r="H112" s="26"/>
      <c r="I112" s="118"/>
      <c r="J112" s="118"/>
      <c r="K112" s="117"/>
      <c r="L112" s="117"/>
      <c r="M112" s="117"/>
      <c r="N112" s="117"/>
      <c r="O112" s="117"/>
      <c r="P112" s="119"/>
    </row>
    <row r="113" spans="1:18" s="37" customFormat="1" ht="29.25" customHeight="1">
      <c r="A113" s="125">
        <v>4</v>
      </c>
      <c r="B113" s="126"/>
      <c r="C113" s="141" t="s">
        <v>124</v>
      </c>
      <c r="D113" s="128" t="s">
        <v>44</v>
      </c>
      <c r="E113" s="155">
        <f>1.125*1.97*E110</f>
        <v>2.2162500000000001</v>
      </c>
      <c r="F113" s="150"/>
      <c r="G113" s="117"/>
      <c r="H113" s="26"/>
      <c r="I113" s="118"/>
      <c r="J113" s="118"/>
      <c r="K113" s="117"/>
      <c r="L113" s="117"/>
      <c r="M113" s="117"/>
      <c r="N113" s="117"/>
      <c r="O113" s="117"/>
      <c r="P113" s="119"/>
    </row>
    <row r="114" spans="1:18" s="37" customFormat="1" ht="29.25" customHeight="1">
      <c r="A114" s="125">
        <v>5</v>
      </c>
      <c r="B114" s="126"/>
      <c r="C114" s="141" t="s">
        <v>128</v>
      </c>
      <c r="D114" s="128" t="s">
        <v>66</v>
      </c>
      <c r="E114" s="155">
        <f>E110</f>
        <v>1</v>
      </c>
      <c r="F114" s="150"/>
      <c r="G114" s="117"/>
      <c r="H114" s="26"/>
      <c r="I114" s="118"/>
      <c r="J114" s="118"/>
      <c r="K114" s="117"/>
      <c r="L114" s="117"/>
      <c r="M114" s="117"/>
      <c r="N114" s="117"/>
      <c r="O114" s="117"/>
      <c r="P114" s="119"/>
    </row>
    <row r="115" spans="1:18" s="37" customFormat="1" ht="16.5" customHeight="1">
      <c r="A115" s="125">
        <v>6</v>
      </c>
      <c r="B115" s="126"/>
      <c r="C115" s="141" t="s">
        <v>116</v>
      </c>
      <c r="D115" s="128" t="s">
        <v>72</v>
      </c>
      <c r="E115" s="155">
        <f>E110</f>
        <v>1</v>
      </c>
      <c r="F115" s="150"/>
      <c r="G115" s="117"/>
      <c r="H115" s="26"/>
      <c r="I115" s="118"/>
      <c r="J115" s="118"/>
      <c r="K115" s="117"/>
      <c r="L115" s="117"/>
      <c r="M115" s="117"/>
      <c r="N115" s="117"/>
      <c r="O115" s="117"/>
      <c r="P115" s="119"/>
      <c r="R115" s="94"/>
    </row>
    <row r="116" spans="1:18" ht="15.75" customHeight="1">
      <c r="A116" s="133"/>
      <c r="B116" s="129"/>
      <c r="C116" s="130" t="s">
        <v>170</v>
      </c>
      <c r="D116" s="131"/>
      <c r="E116" s="154"/>
      <c r="F116" s="145"/>
      <c r="G116" s="117"/>
      <c r="H116" s="26"/>
      <c r="I116" s="132"/>
      <c r="J116" s="132"/>
      <c r="K116" s="117"/>
      <c r="L116" s="117"/>
      <c r="M116" s="117"/>
      <c r="N116" s="117"/>
      <c r="O116" s="117"/>
      <c r="P116" s="119"/>
    </row>
    <row r="117" spans="1:18" s="37" customFormat="1" ht="29.25" customHeight="1">
      <c r="A117" s="125">
        <v>1</v>
      </c>
      <c r="B117" s="126" t="s">
        <v>68</v>
      </c>
      <c r="C117" s="127" t="s">
        <v>125</v>
      </c>
      <c r="D117" s="128" t="s">
        <v>66</v>
      </c>
      <c r="E117" s="155">
        <v>1</v>
      </c>
      <c r="F117" s="150"/>
      <c r="G117" s="117"/>
      <c r="H117" s="26"/>
      <c r="I117" s="118"/>
      <c r="J117" s="118"/>
      <c r="K117" s="117"/>
      <c r="L117" s="117"/>
      <c r="M117" s="117"/>
      <c r="N117" s="117"/>
      <c r="O117" s="117"/>
      <c r="P117" s="119"/>
    </row>
    <row r="118" spans="1:18" s="144" customFormat="1" ht="16.5" customHeight="1">
      <c r="A118" s="125">
        <v>2</v>
      </c>
      <c r="B118" s="146"/>
      <c r="C118" s="141" t="s">
        <v>126</v>
      </c>
      <c r="D118" s="146" t="s">
        <v>75</v>
      </c>
      <c r="E118" s="147">
        <f>E117*(3.252*3.74)*1.05</f>
        <v>12.770604000000001</v>
      </c>
      <c r="F118" s="150"/>
      <c r="G118" s="117"/>
      <c r="H118" s="26"/>
      <c r="I118" s="143"/>
      <c r="J118" s="118"/>
      <c r="K118" s="117"/>
      <c r="L118" s="117"/>
      <c r="M118" s="117"/>
      <c r="N118" s="117"/>
      <c r="O118" s="117"/>
      <c r="P118" s="119"/>
    </row>
    <row r="119" spans="1:18" s="37" customFormat="1" ht="16.5" customHeight="1">
      <c r="A119" s="125">
        <v>3</v>
      </c>
      <c r="B119" s="126"/>
      <c r="C119" s="141" t="s">
        <v>108</v>
      </c>
      <c r="D119" s="128" t="s">
        <v>75</v>
      </c>
      <c r="E119" s="155">
        <f>(24*0.04*0.04)*E117*8*1.05</f>
        <v>0.32255999999999996</v>
      </c>
      <c r="F119" s="150"/>
      <c r="G119" s="117"/>
      <c r="H119" s="26"/>
      <c r="I119" s="118"/>
      <c r="J119" s="118"/>
      <c r="K119" s="117"/>
      <c r="L119" s="117"/>
      <c r="M119" s="117"/>
      <c r="N119" s="117"/>
      <c r="O119" s="117"/>
      <c r="P119" s="119"/>
    </row>
    <row r="120" spans="1:18" s="37" customFormat="1" ht="29.25" customHeight="1">
      <c r="A120" s="125">
        <v>4</v>
      </c>
      <c r="B120" s="126"/>
      <c r="C120" s="141" t="s">
        <v>127</v>
      </c>
      <c r="D120" s="128" t="s">
        <v>44</v>
      </c>
      <c r="E120" s="155">
        <f>E117*(1.12*0.319+1.12*(0.596-0.319)*0.5)</f>
        <v>0.51240000000000008</v>
      </c>
      <c r="F120" s="150"/>
      <c r="G120" s="117"/>
      <c r="H120" s="26"/>
      <c r="I120" s="118"/>
      <c r="J120" s="118"/>
      <c r="K120" s="117"/>
      <c r="L120" s="117"/>
      <c r="M120" s="117"/>
      <c r="N120" s="117"/>
      <c r="O120" s="117"/>
      <c r="P120" s="119"/>
    </row>
    <row r="121" spans="1:18" s="37" customFormat="1" ht="16.5" customHeight="1">
      <c r="A121" s="125">
        <v>5</v>
      </c>
      <c r="B121" s="126"/>
      <c r="C121" s="141" t="s">
        <v>116</v>
      </c>
      <c r="D121" s="128" t="s">
        <v>72</v>
      </c>
      <c r="E121" s="155">
        <f>E117</f>
        <v>1</v>
      </c>
      <c r="F121" s="150"/>
      <c r="G121" s="117"/>
      <c r="H121" s="26"/>
      <c r="I121" s="118"/>
      <c r="J121" s="118"/>
      <c r="K121" s="117"/>
      <c r="L121" s="117"/>
      <c r="M121" s="117"/>
      <c r="N121" s="117"/>
      <c r="O121" s="117"/>
      <c r="P121" s="119"/>
      <c r="R121" s="94"/>
    </row>
    <row r="122" spans="1:18" ht="15.75" customHeight="1">
      <c r="A122" s="133"/>
      <c r="B122" s="129"/>
      <c r="C122" s="130" t="s">
        <v>171</v>
      </c>
      <c r="D122" s="131"/>
      <c r="E122" s="154"/>
      <c r="F122" s="145"/>
      <c r="G122" s="117"/>
      <c r="H122" s="26"/>
      <c r="I122" s="132"/>
      <c r="J122" s="132"/>
      <c r="K122" s="117"/>
      <c r="L122" s="117"/>
      <c r="M122" s="117"/>
      <c r="N122" s="117"/>
      <c r="O122" s="117"/>
      <c r="P122" s="119"/>
    </row>
    <row r="123" spans="1:18" s="37" customFormat="1" ht="16.5" customHeight="1">
      <c r="A123" s="125">
        <v>1</v>
      </c>
      <c r="B123" s="126" t="s">
        <v>68</v>
      </c>
      <c r="C123" s="127" t="s">
        <v>129</v>
      </c>
      <c r="D123" s="128" t="s">
        <v>44</v>
      </c>
      <c r="E123" s="155">
        <v>9.4</v>
      </c>
      <c r="F123" s="150"/>
      <c r="G123" s="117"/>
      <c r="H123" s="26"/>
      <c r="I123" s="118"/>
      <c r="J123" s="118"/>
      <c r="K123" s="117"/>
      <c r="L123" s="117"/>
      <c r="M123" s="117"/>
      <c r="N123" s="117"/>
      <c r="O123" s="117"/>
      <c r="P123" s="119"/>
    </row>
    <row r="124" spans="1:18" s="37" customFormat="1" ht="31.5" customHeight="1">
      <c r="A124" s="125">
        <v>2</v>
      </c>
      <c r="B124" s="126"/>
      <c r="C124" s="141" t="s">
        <v>130</v>
      </c>
      <c r="D124" s="128" t="s">
        <v>75</v>
      </c>
      <c r="E124" s="155">
        <f>(9.36*2.336)*2*1.05*2</f>
        <v>91.832831999999982</v>
      </c>
      <c r="F124" s="150"/>
      <c r="G124" s="117"/>
      <c r="H124" s="26"/>
      <c r="I124" s="118"/>
      <c r="J124" s="118"/>
      <c r="K124" s="117"/>
      <c r="L124" s="117"/>
      <c r="M124" s="117"/>
      <c r="N124" s="117"/>
      <c r="O124" s="117"/>
      <c r="P124" s="119"/>
    </row>
    <row r="125" spans="1:18" s="37" customFormat="1" ht="16.5" customHeight="1">
      <c r="A125" s="125">
        <v>3</v>
      </c>
      <c r="B125" s="126"/>
      <c r="C125" s="141" t="s">
        <v>131</v>
      </c>
      <c r="D125" s="128" t="s">
        <v>73</v>
      </c>
      <c r="E125" s="155">
        <f>0.1*0.032*42.8*1.15</f>
        <v>0.15750399999999998</v>
      </c>
      <c r="F125" s="150"/>
      <c r="G125" s="117"/>
      <c r="H125" s="26"/>
      <c r="I125" s="118"/>
      <c r="J125" s="118"/>
      <c r="K125" s="117"/>
      <c r="L125" s="117"/>
      <c r="M125" s="117"/>
      <c r="N125" s="117"/>
      <c r="O125" s="117"/>
      <c r="P125" s="119"/>
    </row>
    <row r="126" spans="1:18" s="144" customFormat="1" ht="16.5" customHeight="1">
      <c r="A126" s="125">
        <v>4</v>
      </c>
      <c r="B126" s="146"/>
      <c r="C126" s="141" t="s">
        <v>132</v>
      </c>
      <c r="D126" s="146" t="s">
        <v>71</v>
      </c>
      <c r="E126" s="147">
        <f>2.14*1.1</f>
        <v>2.3540000000000005</v>
      </c>
      <c r="F126" s="150"/>
      <c r="G126" s="117"/>
      <c r="H126" s="26"/>
      <c r="I126" s="143"/>
      <c r="J126" s="118"/>
      <c r="K126" s="117"/>
      <c r="L126" s="117"/>
      <c r="M126" s="117"/>
      <c r="N126" s="117"/>
      <c r="O126" s="117"/>
      <c r="P126" s="119"/>
    </row>
    <row r="127" spans="1:18" s="37" customFormat="1" ht="16.5" customHeight="1">
      <c r="A127" s="125">
        <v>5</v>
      </c>
      <c r="B127" s="126"/>
      <c r="C127" s="141" t="s">
        <v>133</v>
      </c>
      <c r="D127" s="128" t="s">
        <v>71</v>
      </c>
      <c r="E127" s="155">
        <f>9.34*1.1</f>
        <v>10.274000000000001</v>
      </c>
      <c r="F127" s="150"/>
      <c r="G127" s="117"/>
      <c r="H127" s="26"/>
      <c r="I127" s="118"/>
      <c r="J127" s="118"/>
      <c r="K127" s="117"/>
      <c r="L127" s="117"/>
      <c r="M127" s="117"/>
      <c r="N127" s="117"/>
      <c r="O127" s="117"/>
      <c r="P127" s="119"/>
    </row>
    <row r="128" spans="1:18" s="37" customFormat="1" ht="16.5" customHeight="1">
      <c r="A128" s="125">
        <v>6</v>
      </c>
      <c r="B128" s="126"/>
      <c r="C128" s="141" t="s">
        <v>134</v>
      </c>
      <c r="D128" s="128" t="s">
        <v>71</v>
      </c>
      <c r="E128" s="155">
        <f>4.28*1.1</f>
        <v>4.7080000000000011</v>
      </c>
      <c r="F128" s="150"/>
      <c r="G128" s="117"/>
      <c r="H128" s="26"/>
      <c r="I128" s="118"/>
      <c r="J128" s="118"/>
      <c r="K128" s="117"/>
      <c r="L128" s="117"/>
      <c r="M128" s="117"/>
      <c r="N128" s="117"/>
      <c r="O128" s="117"/>
      <c r="P128" s="119"/>
    </row>
    <row r="129" spans="1:16" s="144" customFormat="1" ht="16.5" customHeight="1">
      <c r="A129" s="125">
        <v>7</v>
      </c>
      <c r="B129" s="146"/>
      <c r="C129" s="141" t="s">
        <v>135</v>
      </c>
      <c r="D129" s="146" t="s">
        <v>44</v>
      </c>
      <c r="E129" s="147">
        <f>E123*1.15</f>
        <v>10.809999999999999</v>
      </c>
      <c r="F129" s="150"/>
      <c r="G129" s="117"/>
      <c r="H129" s="26"/>
      <c r="I129" s="143"/>
      <c r="J129" s="118"/>
      <c r="K129" s="117"/>
      <c r="L129" s="117"/>
      <c r="M129" s="117"/>
      <c r="N129" s="117"/>
      <c r="O129" s="117"/>
      <c r="P129" s="119"/>
    </row>
    <row r="130" spans="1:16" s="37" customFormat="1" ht="16.5" customHeight="1">
      <c r="A130" s="125">
        <v>8</v>
      </c>
      <c r="B130" s="126"/>
      <c r="C130" s="141" t="s">
        <v>116</v>
      </c>
      <c r="D130" s="128" t="s">
        <v>72</v>
      </c>
      <c r="E130" s="155">
        <v>1</v>
      </c>
      <c r="F130" s="150"/>
      <c r="G130" s="117"/>
      <c r="H130" s="26"/>
      <c r="I130" s="118"/>
      <c r="J130" s="118"/>
      <c r="K130" s="117"/>
      <c r="L130" s="117"/>
      <c r="M130" s="117"/>
      <c r="N130" s="117"/>
      <c r="O130" s="117"/>
      <c r="P130" s="119"/>
    </row>
    <row r="131" spans="1:16" ht="14.25" customHeight="1" thickBot="1">
      <c r="A131" s="134"/>
      <c r="B131" s="135"/>
      <c r="C131" s="136"/>
      <c r="D131" s="137"/>
      <c r="E131" s="156"/>
      <c r="F131" s="151"/>
      <c r="G131" s="138"/>
      <c r="H131" s="138"/>
      <c r="I131" s="138"/>
      <c r="J131" s="138"/>
      <c r="K131" s="138"/>
      <c r="L131" s="138"/>
      <c r="M131" s="138"/>
      <c r="N131" s="138"/>
      <c r="O131" s="139"/>
      <c r="P131" s="140"/>
    </row>
    <row r="132" spans="1:16" ht="13.5" thickBot="1">
      <c r="A132" s="102"/>
      <c r="B132" s="103"/>
      <c r="C132" s="313" t="s">
        <v>182</v>
      </c>
      <c r="D132" s="314"/>
      <c r="E132" s="314"/>
      <c r="F132" s="314"/>
      <c r="G132" s="314"/>
      <c r="H132" s="314"/>
      <c r="I132" s="314"/>
      <c r="J132" s="314"/>
      <c r="K132" s="315"/>
      <c r="L132" s="104"/>
      <c r="M132" s="104"/>
      <c r="N132" s="104"/>
      <c r="O132" s="104"/>
      <c r="P132" s="105"/>
    </row>
    <row r="133" spans="1:16" s="27" customFormat="1">
      <c r="A133" s="205"/>
      <c r="B133" s="205"/>
      <c r="C133" s="28"/>
      <c r="D133" s="28"/>
      <c r="E133" s="28"/>
    </row>
    <row r="134" spans="1:16" s="27" customFormat="1">
      <c r="A134" s="297" t="s">
        <v>77</v>
      </c>
      <c r="B134" s="297"/>
      <c r="C134" s="34"/>
      <c r="D134" s="316"/>
      <c r="E134" s="317"/>
      <c r="G134" s="297" t="s">
        <v>15</v>
      </c>
      <c r="H134" s="297"/>
      <c r="I134" s="318"/>
      <c r="J134" s="318"/>
      <c r="K134" s="318"/>
      <c r="L134" s="318"/>
      <c r="M134" s="318"/>
      <c r="N134" s="319"/>
      <c r="O134" s="297"/>
    </row>
    <row r="135" spans="1:16" s="27" customFormat="1">
      <c r="A135" s="205"/>
      <c r="B135" s="205"/>
      <c r="C135" s="35" t="s">
        <v>43</v>
      </c>
      <c r="D135" s="28"/>
      <c r="E135" s="28"/>
      <c r="K135" s="35" t="s">
        <v>43</v>
      </c>
    </row>
    <row r="136" spans="1:16" s="27" customFormat="1">
      <c r="A136" s="205"/>
      <c r="B136" s="205"/>
      <c r="C136" s="28"/>
      <c r="D136" s="28"/>
      <c r="E136" s="28"/>
    </row>
    <row r="137" spans="1:16" s="27" customFormat="1">
      <c r="A137" s="297" t="s">
        <v>14</v>
      </c>
      <c r="B137" s="297"/>
      <c r="C137" s="28"/>
      <c r="D137" s="28"/>
      <c r="E137" s="28"/>
      <c r="G137" s="297"/>
      <c r="H137" s="297"/>
    </row>
    <row r="138" spans="1:16" s="27" customFormat="1">
      <c r="A138" s="205"/>
      <c r="B138" s="205"/>
      <c r="C138" s="28"/>
      <c r="D138" s="28"/>
      <c r="E138" s="28"/>
    </row>
    <row r="139" spans="1:16" s="27" customFormat="1">
      <c r="A139" s="205"/>
      <c r="B139" s="205"/>
      <c r="C139" s="28"/>
      <c r="D139" s="28"/>
      <c r="E139" s="28"/>
    </row>
    <row r="140" spans="1:16" s="27" customFormat="1">
      <c r="A140" s="205"/>
      <c r="B140" s="205"/>
      <c r="C140" s="28"/>
      <c r="D140" s="28"/>
      <c r="E140" s="28"/>
    </row>
    <row r="141" spans="1:16" s="27" customFormat="1">
      <c r="A141" s="205"/>
      <c r="B141" s="205"/>
      <c r="C141" s="28"/>
      <c r="D141" s="28"/>
      <c r="E141" s="28"/>
    </row>
    <row r="142" spans="1:16" s="27" customFormat="1">
      <c r="A142" s="205"/>
      <c r="B142" s="205"/>
      <c r="C142" s="28"/>
      <c r="D142" s="28"/>
      <c r="E142" s="28"/>
    </row>
    <row r="143" spans="1:16" s="27" customFormat="1">
      <c r="A143" s="205"/>
      <c r="B143" s="205"/>
      <c r="C143" s="28"/>
      <c r="D143" s="28"/>
      <c r="E143" s="28"/>
    </row>
    <row r="144" spans="1:16" s="27" customFormat="1">
      <c r="A144" s="205"/>
      <c r="B144" s="205"/>
      <c r="C144" s="28"/>
      <c r="D144" s="28"/>
      <c r="E144" s="28"/>
    </row>
    <row r="145" spans="1:5" s="27" customFormat="1">
      <c r="A145" s="205"/>
      <c r="B145" s="205"/>
      <c r="C145" s="28"/>
      <c r="D145" s="28"/>
      <c r="E145" s="28"/>
    </row>
    <row r="146" spans="1:5" s="27" customFormat="1">
      <c r="A146" s="205"/>
      <c r="B146" s="205"/>
      <c r="C146" s="28"/>
      <c r="D146" s="28"/>
      <c r="E146" s="28"/>
    </row>
    <row r="147" spans="1:5" s="27" customFormat="1">
      <c r="A147" s="205"/>
      <c r="B147" s="205"/>
      <c r="C147" s="28"/>
      <c r="D147" s="28"/>
      <c r="E147" s="28"/>
    </row>
    <row r="148" spans="1:5" s="27" customFormat="1">
      <c r="A148" s="205"/>
      <c r="B148" s="205"/>
      <c r="C148" s="28"/>
      <c r="D148" s="28"/>
      <c r="E148" s="28"/>
    </row>
    <row r="149" spans="1:5" s="27" customFormat="1">
      <c r="A149" s="205"/>
      <c r="B149" s="205"/>
      <c r="C149" s="28"/>
      <c r="D149" s="28"/>
      <c r="E149" s="28"/>
    </row>
    <row r="150" spans="1:5" s="27" customFormat="1">
      <c r="A150" s="205"/>
      <c r="B150" s="205"/>
      <c r="C150" s="28"/>
      <c r="D150" s="28"/>
      <c r="E150" s="28"/>
    </row>
    <row r="151" spans="1:5" s="27" customFormat="1">
      <c r="A151" s="205"/>
      <c r="B151" s="205"/>
      <c r="C151" s="28"/>
      <c r="D151" s="28"/>
      <c r="E151" s="28"/>
    </row>
    <row r="152" spans="1:5" s="27" customFormat="1">
      <c r="A152" s="205"/>
      <c r="B152" s="205"/>
      <c r="C152" s="28"/>
      <c r="D152" s="28"/>
      <c r="E152" s="28"/>
    </row>
    <row r="153" spans="1:5" s="27" customFormat="1">
      <c r="A153" s="205"/>
      <c r="B153" s="205"/>
      <c r="C153" s="28"/>
      <c r="D153" s="28"/>
      <c r="E153" s="28"/>
    </row>
    <row r="154" spans="1:5" s="27" customFormat="1">
      <c r="A154" s="205"/>
      <c r="B154" s="205"/>
      <c r="C154" s="28"/>
      <c r="D154" s="28"/>
      <c r="E154" s="28"/>
    </row>
    <row r="155" spans="1:5" s="27" customFormat="1">
      <c r="A155" s="205"/>
      <c r="B155" s="205"/>
      <c r="C155" s="28"/>
      <c r="D155" s="28"/>
      <c r="E155" s="28"/>
    </row>
    <row r="156" spans="1:5" s="27" customFormat="1">
      <c r="A156" s="205"/>
      <c r="B156" s="205"/>
      <c r="C156" s="28"/>
      <c r="D156" s="28"/>
      <c r="E156" s="28"/>
    </row>
    <row r="157" spans="1:5" s="27" customFormat="1">
      <c r="A157" s="205"/>
      <c r="B157" s="205"/>
      <c r="C157" s="28"/>
      <c r="D157" s="28"/>
      <c r="E157" s="28"/>
    </row>
    <row r="158" spans="1:5" s="27" customFormat="1">
      <c r="A158" s="205"/>
      <c r="B158" s="205"/>
      <c r="C158" s="28"/>
      <c r="D158" s="28"/>
      <c r="E158" s="28"/>
    </row>
    <row r="159" spans="1:5" s="27" customFormat="1">
      <c r="A159" s="205"/>
      <c r="B159" s="205"/>
      <c r="C159" s="28"/>
      <c r="D159" s="28"/>
      <c r="E159" s="28"/>
    </row>
    <row r="160" spans="1:5" s="27" customFormat="1">
      <c r="A160" s="205"/>
      <c r="B160" s="205"/>
      <c r="C160" s="28"/>
      <c r="D160" s="28"/>
      <c r="E160" s="28"/>
    </row>
    <row r="161" spans="1:5" s="27" customFormat="1">
      <c r="A161" s="205"/>
      <c r="B161" s="205"/>
      <c r="C161" s="28"/>
      <c r="D161" s="28"/>
      <c r="E161" s="28"/>
    </row>
    <row r="162" spans="1:5" s="27" customFormat="1">
      <c r="A162" s="205"/>
      <c r="B162" s="205"/>
      <c r="C162" s="28"/>
      <c r="D162" s="28"/>
      <c r="E162" s="28"/>
    </row>
    <row r="163" spans="1:5" s="27" customFormat="1">
      <c r="A163" s="205"/>
      <c r="B163" s="205"/>
      <c r="C163" s="28"/>
      <c r="D163" s="28"/>
      <c r="E163" s="28"/>
    </row>
    <row r="164" spans="1:5" s="27" customFormat="1">
      <c r="A164" s="205"/>
      <c r="B164" s="205"/>
      <c r="C164" s="28"/>
      <c r="D164" s="28"/>
      <c r="E164" s="28"/>
    </row>
    <row r="165" spans="1:5" s="27" customFormat="1">
      <c r="A165" s="205"/>
      <c r="B165" s="205"/>
      <c r="C165" s="28"/>
      <c r="D165" s="28"/>
      <c r="E165" s="28"/>
    </row>
    <row r="166" spans="1:5" s="27" customFormat="1">
      <c r="A166" s="205"/>
      <c r="B166" s="205"/>
      <c r="C166" s="28"/>
      <c r="D166" s="28"/>
      <c r="E166" s="28"/>
    </row>
    <row r="167" spans="1:5" s="27" customFormat="1">
      <c r="A167" s="205"/>
      <c r="B167" s="205"/>
      <c r="C167" s="28"/>
      <c r="D167" s="28"/>
      <c r="E167" s="28"/>
    </row>
    <row r="168" spans="1:5" s="27" customFormat="1">
      <c r="A168" s="205"/>
      <c r="B168" s="205"/>
      <c r="C168" s="28"/>
      <c r="D168" s="28"/>
      <c r="E168" s="28"/>
    </row>
    <row r="169" spans="1:5" s="27" customFormat="1">
      <c r="A169" s="205"/>
      <c r="B169" s="205"/>
      <c r="C169" s="28"/>
      <c r="D169" s="28"/>
      <c r="E169" s="28"/>
    </row>
    <row r="170" spans="1:5" s="27" customFormat="1">
      <c r="A170" s="205"/>
      <c r="B170" s="205"/>
      <c r="C170" s="28"/>
      <c r="D170" s="28"/>
      <c r="E170" s="28"/>
    </row>
    <row r="171" spans="1:5" s="27" customFormat="1">
      <c r="A171" s="205"/>
      <c r="B171" s="205"/>
      <c r="C171" s="28"/>
      <c r="D171" s="28"/>
      <c r="E171" s="28"/>
    </row>
    <row r="172" spans="1:5" s="27" customFormat="1">
      <c r="A172" s="205"/>
      <c r="B172" s="205"/>
      <c r="C172" s="28"/>
      <c r="D172" s="28"/>
      <c r="E172" s="28"/>
    </row>
    <row r="173" spans="1:5" s="27" customFormat="1">
      <c r="A173" s="205"/>
      <c r="B173" s="205"/>
      <c r="C173" s="28"/>
      <c r="D173" s="28"/>
      <c r="E173" s="28"/>
    </row>
    <row r="174" spans="1:5" s="27" customFormat="1">
      <c r="A174" s="205"/>
      <c r="B174" s="205"/>
      <c r="C174" s="28"/>
      <c r="D174" s="28"/>
      <c r="E174" s="28"/>
    </row>
    <row r="175" spans="1:5" s="27" customFormat="1">
      <c r="A175" s="205"/>
      <c r="B175" s="205"/>
      <c r="C175" s="28"/>
      <c r="D175" s="28"/>
      <c r="E175" s="28"/>
    </row>
    <row r="176" spans="1:5" s="27" customFormat="1">
      <c r="A176" s="205"/>
      <c r="B176" s="205"/>
      <c r="C176" s="28"/>
      <c r="D176" s="28"/>
      <c r="E176" s="28"/>
    </row>
    <row r="177" spans="1:5" s="27" customFormat="1">
      <c r="A177" s="205"/>
      <c r="B177" s="205"/>
      <c r="C177" s="28"/>
      <c r="D177" s="28"/>
      <c r="E177" s="28"/>
    </row>
    <row r="178" spans="1:5" s="27" customFormat="1">
      <c r="A178" s="205"/>
      <c r="B178" s="205"/>
      <c r="C178" s="28"/>
      <c r="D178" s="28"/>
      <c r="E178" s="28"/>
    </row>
    <row r="179" spans="1:5" s="27" customFormat="1">
      <c r="A179" s="205"/>
      <c r="B179" s="205"/>
      <c r="C179" s="28"/>
      <c r="D179" s="28"/>
      <c r="E179" s="28"/>
    </row>
    <row r="180" spans="1:5" s="27" customFormat="1">
      <c r="A180" s="205"/>
      <c r="B180" s="205"/>
      <c r="C180" s="28"/>
      <c r="D180" s="28"/>
      <c r="E180" s="28"/>
    </row>
    <row r="181" spans="1:5" s="27" customFormat="1">
      <c r="A181" s="205"/>
      <c r="B181" s="205"/>
      <c r="C181" s="28"/>
      <c r="D181" s="28"/>
      <c r="E181" s="28"/>
    </row>
    <row r="182" spans="1:5" s="27" customFormat="1">
      <c r="A182" s="205"/>
      <c r="B182" s="205"/>
      <c r="C182" s="28"/>
      <c r="D182" s="28"/>
      <c r="E182" s="28"/>
    </row>
    <row r="183" spans="1:5" s="27" customFormat="1">
      <c r="A183" s="205"/>
      <c r="B183" s="205"/>
      <c r="C183" s="28"/>
      <c r="D183" s="28"/>
      <c r="E183" s="28"/>
    </row>
    <row r="184" spans="1:5" s="27" customFormat="1">
      <c r="A184" s="205"/>
      <c r="B184" s="205"/>
      <c r="C184" s="28"/>
      <c r="D184" s="28"/>
      <c r="E184" s="28"/>
    </row>
    <row r="185" spans="1:5" s="27" customFormat="1">
      <c r="A185" s="205"/>
      <c r="B185" s="205"/>
      <c r="C185" s="28"/>
      <c r="D185" s="28"/>
      <c r="E185" s="28"/>
    </row>
    <row r="186" spans="1:5" s="27" customFormat="1">
      <c r="A186" s="205"/>
      <c r="B186" s="205"/>
      <c r="C186" s="28"/>
      <c r="D186" s="28"/>
      <c r="E186" s="28"/>
    </row>
    <row r="187" spans="1:5" s="27" customFormat="1">
      <c r="A187" s="205"/>
      <c r="B187" s="205"/>
      <c r="C187" s="28"/>
      <c r="D187" s="28"/>
      <c r="E187" s="28"/>
    </row>
    <row r="188" spans="1:5" s="27" customFormat="1">
      <c r="A188" s="205"/>
      <c r="B188" s="205"/>
      <c r="C188" s="28"/>
      <c r="D188" s="28"/>
      <c r="E188" s="28"/>
    </row>
    <row r="189" spans="1:5" s="27" customFormat="1">
      <c r="A189" s="205"/>
      <c r="B189" s="205"/>
      <c r="C189" s="28"/>
      <c r="D189" s="28"/>
      <c r="E189" s="28"/>
    </row>
    <row r="190" spans="1:5" s="27" customFormat="1">
      <c r="A190" s="205"/>
      <c r="B190" s="205"/>
      <c r="C190" s="28"/>
      <c r="D190" s="28"/>
      <c r="E190" s="28"/>
    </row>
    <row r="191" spans="1:5" s="27" customFormat="1">
      <c r="A191" s="205"/>
      <c r="B191" s="205"/>
      <c r="C191" s="28"/>
      <c r="D191" s="28"/>
      <c r="E191" s="28"/>
    </row>
    <row r="192" spans="1:5" s="27" customFormat="1">
      <c r="A192" s="205"/>
      <c r="B192" s="205"/>
      <c r="C192" s="28"/>
      <c r="D192" s="28"/>
      <c r="E192" s="28"/>
    </row>
    <row r="193" spans="1:5" s="27" customFormat="1">
      <c r="A193" s="205"/>
      <c r="B193" s="205"/>
      <c r="C193" s="28"/>
      <c r="D193" s="28"/>
      <c r="E193" s="28"/>
    </row>
    <row r="194" spans="1:5" s="27" customFormat="1">
      <c r="A194" s="205"/>
      <c r="B194" s="205"/>
      <c r="C194" s="28"/>
      <c r="D194" s="28"/>
      <c r="E194" s="28"/>
    </row>
    <row r="195" spans="1:5" s="27" customFormat="1">
      <c r="A195" s="205"/>
      <c r="B195" s="205"/>
      <c r="C195" s="28"/>
      <c r="D195" s="28"/>
      <c r="E195" s="28"/>
    </row>
    <row r="196" spans="1:5" s="27" customFormat="1">
      <c r="A196" s="205"/>
      <c r="B196" s="205"/>
      <c r="C196" s="28"/>
      <c r="D196" s="28"/>
      <c r="E196" s="28"/>
    </row>
    <row r="197" spans="1:5" s="27" customFormat="1">
      <c r="A197" s="205"/>
      <c r="B197" s="205"/>
      <c r="C197" s="28"/>
      <c r="D197" s="28"/>
      <c r="E197" s="28"/>
    </row>
    <row r="198" spans="1:5" s="27" customFormat="1">
      <c r="A198" s="205"/>
      <c r="B198" s="205"/>
      <c r="C198" s="28"/>
      <c r="D198" s="28"/>
      <c r="E198" s="28"/>
    </row>
    <row r="199" spans="1:5" s="27" customFormat="1">
      <c r="A199" s="205"/>
      <c r="B199" s="205"/>
      <c r="C199" s="28"/>
      <c r="D199" s="28"/>
      <c r="E199" s="28"/>
    </row>
    <row r="200" spans="1:5" s="27" customFormat="1">
      <c r="A200" s="205"/>
      <c r="B200" s="205"/>
      <c r="C200" s="28"/>
      <c r="D200" s="28"/>
      <c r="E200" s="28"/>
    </row>
    <row r="201" spans="1:5" s="27" customFormat="1">
      <c r="A201" s="205"/>
      <c r="B201" s="205"/>
      <c r="C201" s="28"/>
      <c r="D201" s="28"/>
      <c r="E201" s="28"/>
    </row>
    <row r="202" spans="1:5" s="27" customFormat="1">
      <c r="A202" s="205"/>
      <c r="B202" s="205"/>
      <c r="C202" s="28"/>
      <c r="D202" s="28"/>
      <c r="E202" s="28"/>
    </row>
    <row r="203" spans="1:5" s="27" customFormat="1">
      <c r="A203" s="205"/>
      <c r="B203" s="205"/>
      <c r="C203" s="28"/>
      <c r="D203" s="28"/>
      <c r="E203" s="28"/>
    </row>
    <row r="204" spans="1:5" s="27" customFormat="1">
      <c r="A204" s="205"/>
      <c r="B204" s="205"/>
      <c r="C204" s="28"/>
      <c r="D204" s="28"/>
      <c r="E204" s="28"/>
    </row>
    <row r="205" spans="1:5" s="27" customFormat="1">
      <c r="A205" s="205"/>
      <c r="B205" s="205"/>
      <c r="C205" s="28"/>
      <c r="D205" s="28"/>
      <c r="E205" s="28"/>
    </row>
    <row r="206" spans="1:5" s="27" customFormat="1">
      <c r="A206" s="205"/>
      <c r="B206" s="205"/>
      <c r="C206" s="28"/>
      <c r="D206" s="28"/>
      <c r="E206" s="28"/>
    </row>
    <row r="207" spans="1:5" s="27" customFormat="1">
      <c r="A207" s="205"/>
      <c r="B207" s="205"/>
      <c r="C207" s="28"/>
      <c r="D207" s="28"/>
      <c r="E207" s="28"/>
    </row>
    <row r="208" spans="1:5" s="27" customFormat="1">
      <c r="A208" s="205"/>
      <c r="B208" s="205"/>
      <c r="C208" s="28"/>
      <c r="D208" s="28"/>
      <c r="E208" s="28"/>
    </row>
    <row r="209" spans="1:5" s="27" customFormat="1">
      <c r="A209" s="205"/>
      <c r="B209" s="205"/>
      <c r="C209" s="28"/>
      <c r="D209" s="28"/>
      <c r="E209" s="28"/>
    </row>
    <row r="210" spans="1:5" s="27" customFormat="1">
      <c r="A210" s="205"/>
      <c r="B210" s="205"/>
      <c r="C210" s="28"/>
      <c r="D210" s="28"/>
      <c r="E210" s="28"/>
    </row>
    <row r="211" spans="1:5" s="27" customFormat="1">
      <c r="A211" s="205"/>
      <c r="B211" s="205"/>
      <c r="C211" s="28"/>
      <c r="D211" s="28"/>
      <c r="E211" s="28"/>
    </row>
    <row r="212" spans="1:5" s="27" customFormat="1">
      <c r="A212" s="205"/>
      <c r="B212" s="205"/>
      <c r="C212" s="28"/>
      <c r="D212" s="28"/>
      <c r="E212" s="28"/>
    </row>
    <row r="213" spans="1:5" s="27" customFormat="1">
      <c r="A213" s="205"/>
      <c r="B213" s="205"/>
      <c r="C213" s="28"/>
      <c r="D213" s="28"/>
      <c r="E213" s="28"/>
    </row>
    <row r="214" spans="1:5" s="27" customFormat="1">
      <c r="A214" s="205"/>
      <c r="B214" s="205"/>
      <c r="C214" s="28"/>
      <c r="D214" s="28"/>
      <c r="E214" s="28"/>
    </row>
    <row r="215" spans="1:5" s="27" customFormat="1">
      <c r="A215" s="205"/>
      <c r="B215" s="205"/>
      <c r="C215" s="28"/>
      <c r="D215" s="28"/>
      <c r="E215" s="28"/>
    </row>
    <row r="216" spans="1:5" s="27" customFormat="1">
      <c r="A216" s="205"/>
      <c r="B216" s="205"/>
      <c r="C216" s="28"/>
      <c r="D216" s="28"/>
      <c r="E216" s="28"/>
    </row>
    <row r="217" spans="1:5" s="27" customFormat="1">
      <c r="A217" s="205"/>
      <c r="B217" s="205"/>
      <c r="C217" s="28"/>
      <c r="D217" s="28"/>
      <c r="E217" s="28"/>
    </row>
    <row r="218" spans="1:5" s="27" customFormat="1">
      <c r="A218" s="205"/>
      <c r="B218" s="205"/>
      <c r="C218" s="28"/>
      <c r="D218" s="28"/>
      <c r="E218" s="28"/>
    </row>
    <row r="219" spans="1:5" s="27" customFormat="1">
      <c r="A219" s="205"/>
      <c r="B219" s="205"/>
      <c r="C219" s="28"/>
      <c r="D219" s="28"/>
      <c r="E219" s="28"/>
    </row>
    <row r="220" spans="1:5" s="27" customFormat="1">
      <c r="A220" s="205"/>
      <c r="B220" s="205"/>
      <c r="C220" s="28"/>
      <c r="D220" s="28"/>
      <c r="E220" s="28"/>
    </row>
    <row r="221" spans="1:5" s="27" customFormat="1">
      <c r="A221" s="205"/>
      <c r="B221" s="205"/>
      <c r="C221" s="28"/>
      <c r="D221" s="28"/>
      <c r="E221" s="28"/>
    </row>
    <row r="222" spans="1:5" s="27" customFormat="1">
      <c r="A222" s="205"/>
      <c r="B222" s="205"/>
      <c r="C222" s="28"/>
      <c r="D222" s="28"/>
      <c r="E222" s="28"/>
    </row>
    <row r="223" spans="1:5" s="27" customFormat="1">
      <c r="A223" s="205"/>
      <c r="B223" s="205"/>
      <c r="C223" s="28"/>
      <c r="D223" s="28"/>
      <c r="E223" s="28"/>
    </row>
    <row r="224" spans="1:5" s="27" customFormat="1">
      <c r="A224" s="205"/>
      <c r="B224" s="205"/>
      <c r="C224" s="28"/>
      <c r="D224" s="28"/>
      <c r="E224" s="28"/>
    </row>
    <row r="225" spans="1:5" s="27" customFormat="1">
      <c r="A225" s="205"/>
      <c r="B225" s="205"/>
      <c r="C225" s="28"/>
      <c r="D225" s="28"/>
      <c r="E225" s="28"/>
    </row>
    <row r="226" spans="1:5" s="27" customFormat="1">
      <c r="A226" s="205"/>
      <c r="B226" s="205"/>
      <c r="C226" s="28"/>
      <c r="D226" s="28"/>
      <c r="E226" s="28"/>
    </row>
    <row r="227" spans="1:5" s="27" customFormat="1">
      <c r="A227" s="205"/>
      <c r="B227" s="205"/>
      <c r="C227" s="28"/>
      <c r="D227" s="28"/>
      <c r="E227" s="28"/>
    </row>
    <row r="228" spans="1:5" s="27" customFormat="1">
      <c r="A228" s="205"/>
      <c r="B228" s="205"/>
      <c r="C228" s="28"/>
      <c r="D228" s="28"/>
      <c r="E228" s="28"/>
    </row>
    <row r="229" spans="1:5" s="27" customFormat="1">
      <c r="A229" s="205"/>
      <c r="B229" s="205"/>
      <c r="C229" s="28"/>
      <c r="D229" s="28"/>
      <c r="E229" s="28"/>
    </row>
    <row r="230" spans="1:5" s="27" customFormat="1">
      <c r="A230" s="205"/>
      <c r="B230" s="205"/>
      <c r="C230" s="28"/>
      <c r="D230" s="28"/>
      <c r="E230" s="28"/>
    </row>
    <row r="231" spans="1:5" s="27" customFormat="1">
      <c r="A231" s="205"/>
      <c r="B231" s="205"/>
      <c r="C231" s="28"/>
      <c r="D231" s="28"/>
      <c r="E231" s="28"/>
    </row>
    <row r="232" spans="1:5" s="27" customFormat="1">
      <c r="A232" s="205"/>
      <c r="B232" s="205"/>
      <c r="C232" s="28"/>
      <c r="D232" s="28"/>
      <c r="E232" s="28"/>
    </row>
    <row r="233" spans="1:5" s="27" customFormat="1">
      <c r="A233" s="205"/>
      <c r="B233" s="205"/>
      <c r="C233" s="28"/>
      <c r="D233" s="28"/>
      <c r="E233" s="28"/>
    </row>
    <row r="234" spans="1:5" s="27" customFormat="1">
      <c r="A234" s="205"/>
      <c r="B234" s="205"/>
      <c r="C234" s="28"/>
      <c r="D234" s="28"/>
      <c r="E234" s="28"/>
    </row>
    <row r="235" spans="1:5" s="27" customFormat="1">
      <c r="A235" s="205"/>
      <c r="B235" s="205"/>
      <c r="C235" s="28"/>
      <c r="D235" s="28"/>
      <c r="E235" s="28"/>
    </row>
    <row r="236" spans="1:5" s="27" customFormat="1">
      <c r="A236" s="205"/>
      <c r="B236" s="205"/>
      <c r="C236" s="28"/>
      <c r="D236" s="28"/>
      <c r="E236" s="28"/>
    </row>
    <row r="237" spans="1:5" s="27" customFormat="1">
      <c r="A237" s="205"/>
      <c r="B237" s="205"/>
      <c r="C237" s="28"/>
      <c r="D237" s="28"/>
      <c r="E237" s="28"/>
    </row>
    <row r="238" spans="1:5" s="27" customFormat="1">
      <c r="A238" s="205"/>
      <c r="B238" s="205"/>
      <c r="C238" s="28"/>
      <c r="D238" s="28"/>
      <c r="E238" s="28"/>
    </row>
    <row r="239" spans="1:5" s="27" customFormat="1">
      <c r="A239" s="205"/>
      <c r="B239" s="205"/>
      <c r="C239" s="28"/>
      <c r="D239" s="28"/>
      <c r="E239" s="28"/>
    </row>
    <row r="240" spans="1:5" s="27" customFormat="1">
      <c r="A240" s="205"/>
      <c r="B240" s="205"/>
      <c r="C240" s="28"/>
      <c r="D240" s="28"/>
      <c r="E240" s="28"/>
    </row>
    <row r="241" spans="1:5" s="27" customFormat="1">
      <c r="A241" s="205"/>
      <c r="B241" s="205"/>
      <c r="C241" s="28"/>
      <c r="D241" s="28"/>
      <c r="E241" s="28"/>
    </row>
    <row r="242" spans="1:5" s="27" customFormat="1">
      <c r="A242" s="205"/>
      <c r="B242" s="205"/>
      <c r="C242" s="28"/>
      <c r="D242" s="28"/>
      <c r="E242" s="28"/>
    </row>
    <row r="243" spans="1:5" s="27" customFormat="1">
      <c r="A243" s="205"/>
      <c r="B243" s="205"/>
      <c r="C243" s="28"/>
      <c r="D243" s="28"/>
      <c r="E243" s="28"/>
    </row>
    <row r="244" spans="1:5" s="27" customFormat="1">
      <c r="A244" s="205"/>
      <c r="B244" s="205"/>
      <c r="C244" s="28"/>
      <c r="D244" s="28"/>
      <c r="E244" s="28"/>
    </row>
    <row r="245" spans="1:5" s="27" customFormat="1">
      <c r="A245" s="205"/>
      <c r="B245" s="205"/>
      <c r="C245" s="28"/>
      <c r="D245" s="28"/>
      <c r="E245" s="28"/>
    </row>
    <row r="246" spans="1:5" s="27" customFormat="1">
      <c r="A246" s="205"/>
      <c r="B246" s="205"/>
      <c r="C246" s="28"/>
      <c r="D246" s="28"/>
      <c r="E246" s="28"/>
    </row>
    <row r="247" spans="1:5" s="27" customFormat="1">
      <c r="A247" s="205"/>
      <c r="B247" s="205"/>
      <c r="C247" s="28"/>
      <c r="D247" s="28"/>
      <c r="E247" s="28"/>
    </row>
    <row r="248" spans="1:5" s="27" customFormat="1">
      <c r="A248" s="205"/>
      <c r="B248" s="205"/>
      <c r="C248" s="28"/>
      <c r="D248" s="28"/>
      <c r="E248" s="28"/>
    </row>
    <row r="249" spans="1:5" s="27" customFormat="1">
      <c r="A249" s="205"/>
      <c r="B249" s="205"/>
      <c r="C249" s="28"/>
      <c r="D249" s="28"/>
      <c r="E249" s="28"/>
    </row>
    <row r="250" spans="1:5" s="27" customFormat="1">
      <c r="A250" s="205"/>
      <c r="B250" s="205"/>
      <c r="C250" s="28"/>
      <c r="D250" s="28"/>
      <c r="E250" s="28"/>
    </row>
    <row r="251" spans="1:5" s="27" customFormat="1">
      <c r="A251" s="205"/>
      <c r="B251" s="205"/>
      <c r="C251" s="28"/>
      <c r="D251" s="28"/>
      <c r="E251" s="28"/>
    </row>
    <row r="252" spans="1:5" s="27" customFormat="1">
      <c r="A252" s="205"/>
      <c r="B252" s="205"/>
      <c r="C252" s="28"/>
      <c r="D252" s="28"/>
      <c r="E252" s="28"/>
    </row>
    <row r="253" spans="1:5" s="27" customFormat="1">
      <c r="A253" s="205"/>
      <c r="B253" s="205"/>
      <c r="C253" s="28"/>
      <c r="D253" s="28"/>
      <c r="E253" s="28"/>
    </row>
    <row r="254" spans="1:5" s="27" customFormat="1">
      <c r="A254" s="205"/>
      <c r="B254" s="205"/>
      <c r="C254" s="28"/>
      <c r="D254" s="28"/>
      <c r="E254" s="28"/>
    </row>
    <row r="255" spans="1:5" s="27" customFormat="1">
      <c r="A255" s="205"/>
      <c r="B255" s="205"/>
      <c r="C255" s="28"/>
      <c r="D255" s="28"/>
      <c r="E255" s="28"/>
    </row>
    <row r="256" spans="1:5" s="27" customFormat="1">
      <c r="A256" s="205"/>
      <c r="B256" s="205"/>
      <c r="C256" s="28"/>
      <c r="D256" s="28"/>
      <c r="E256" s="28"/>
    </row>
    <row r="257" spans="1:5" s="27" customFormat="1">
      <c r="A257" s="205"/>
      <c r="B257" s="205"/>
      <c r="C257" s="28"/>
      <c r="D257" s="28"/>
      <c r="E257" s="28"/>
    </row>
    <row r="258" spans="1:5" s="27" customFormat="1">
      <c r="A258" s="205"/>
      <c r="B258" s="205"/>
      <c r="C258" s="28"/>
      <c r="D258" s="28"/>
      <c r="E258" s="28"/>
    </row>
    <row r="259" spans="1:5" s="27" customFormat="1">
      <c r="A259" s="205"/>
      <c r="B259" s="205"/>
      <c r="C259" s="28"/>
      <c r="D259" s="28"/>
      <c r="E259" s="28"/>
    </row>
    <row r="260" spans="1:5" s="27" customFormat="1">
      <c r="A260" s="205"/>
      <c r="B260" s="205"/>
      <c r="C260" s="28"/>
      <c r="D260" s="28"/>
      <c r="E260" s="28"/>
    </row>
    <row r="261" spans="1:5" s="27" customFormat="1">
      <c r="A261" s="205"/>
      <c r="B261" s="205"/>
      <c r="C261" s="28"/>
      <c r="D261" s="28"/>
      <c r="E261" s="28"/>
    </row>
    <row r="262" spans="1:5" s="27" customFormat="1">
      <c r="A262" s="205"/>
      <c r="B262" s="205"/>
      <c r="C262" s="28"/>
      <c r="D262" s="28"/>
      <c r="E262" s="28"/>
    </row>
    <row r="263" spans="1:5" s="27" customFormat="1">
      <c r="A263" s="205"/>
      <c r="B263" s="205"/>
      <c r="C263" s="28"/>
      <c r="D263" s="28"/>
      <c r="E263" s="28"/>
    </row>
    <row r="264" spans="1:5" s="27" customFormat="1">
      <c r="A264" s="205"/>
      <c r="B264" s="205"/>
      <c r="C264" s="28"/>
      <c r="D264" s="28"/>
      <c r="E264" s="28"/>
    </row>
    <row r="265" spans="1:5" s="27" customFormat="1">
      <c r="A265" s="205"/>
      <c r="B265" s="205"/>
      <c r="C265" s="28"/>
      <c r="D265" s="28"/>
      <c r="E265" s="28"/>
    </row>
    <row r="266" spans="1:5" s="27" customFormat="1">
      <c r="A266" s="205"/>
      <c r="B266" s="205"/>
      <c r="C266" s="28"/>
      <c r="D266" s="28"/>
      <c r="E266" s="28"/>
    </row>
    <row r="267" spans="1:5" s="27" customFormat="1">
      <c r="A267" s="205"/>
      <c r="B267" s="205"/>
      <c r="C267" s="28"/>
      <c r="D267" s="28"/>
      <c r="E267" s="28"/>
    </row>
    <row r="268" spans="1:5" s="27" customFormat="1">
      <c r="A268" s="205"/>
      <c r="B268" s="205"/>
      <c r="C268" s="28"/>
      <c r="D268" s="28"/>
      <c r="E268" s="28"/>
    </row>
    <row r="269" spans="1:5" s="27" customFormat="1">
      <c r="A269" s="205"/>
      <c r="B269" s="205"/>
      <c r="C269" s="28"/>
      <c r="D269" s="28"/>
      <c r="E269" s="28"/>
    </row>
    <row r="270" spans="1:5" s="27" customFormat="1">
      <c r="A270" s="205"/>
      <c r="B270" s="205"/>
      <c r="C270" s="28"/>
      <c r="D270" s="28"/>
      <c r="E270" s="28"/>
    </row>
    <row r="271" spans="1:5" s="27" customFormat="1">
      <c r="A271" s="205"/>
      <c r="B271" s="205"/>
      <c r="C271" s="28"/>
      <c r="D271" s="28"/>
      <c r="E271" s="28"/>
    </row>
    <row r="272" spans="1:5" s="27" customFormat="1">
      <c r="A272" s="205"/>
      <c r="B272" s="205"/>
      <c r="C272" s="28"/>
      <c r="D272" s="28"/>
      <c r="E272" s="28"/>
    </row>
    <row r="273" spans="1:5" s="27" customFormat="1">
      <c r="A273" s="205"/>
      <c r="B273" s="205"/>
      <c r="C273" s="28"/>
      <c r="D273" s="28"/>
      <c r="E273" s="28"/>
    </row>
    <row r="274" spans="1:5" s="27" customFormat="1">
      <c r="A274" s="205"/>
      <c r="B274" s="205"/>
      <c r="C274" s="28"/>
      <c r="D274" s="28"/>
      <c r="E274" s="28"/>
    </row>
    <row r="275" spans="1:5" s="27" customFormat="1">
      <c r="A275" s="205"/>
      <c r="B275" s="205"/>
      <c r="C275" s="28"/>
      <c r="D275" s="28"/>
      <c r="E275" s="28"/>
    </row>
    <row r="276" spans="1:5" s="27" customFormat="1">
      <c r="A276" s="205"/>
      <c r="B276" s="205"/>
      <c r="C276" s="28"/>
      <c r="D276" s="28"/>
      <c r="E276" s="28"/>
    </row>
    <row r="277" spans="1:5" s="27" customFormat="1">
      <c r="A277" s="205"/>
      <c r="B277" s="205"/>
      <c r="C277" s="28"/>
      <c r="D277" s="28"/>
      <c r="E277" s="28"/>
    </row>
    <row r="278" spans="1:5" s="27" customFormat="1">
      <c r="A278" s="205"/>
      <c r="B278" s="205"/>
      <c r="C278" s="28"/>
      <c r="D278" s="28"/>
      <c r="E278" s="28"/>
    </row>
    <row r="279" spans="1:5" s="27" customFormat="1">
      <c r="A279" s="205"/>
      <c r="B279" s="205"/>
      <c r="C279" s="28"/>
      <c r="D279" s="28"/>
      <c r="E279" s="28"/>
    </row>
    <row r="280" spans="1:5" s="27" customFormat="1">
      <c r="A280" s="205"/>
      <c r="B280" s="205"/>
      <c r="C280" s="28"/>
      <c r="D280" s="28"/>
      <c r="E280" s="28"/>
    </row>
    <row r="281" spans="1:5" s="27" customFormat="1">
      <c r="A281" s="205"/>
      <c r="B281" s="205"/>
      <c r="C281" s="28"/>
      <c r="D281" s="28"/>
      <c r="E281" s="28"/>
    </row>
    <row r="282" spans="1:5" s="27" customFormat="1">
      <c r="A282" s="205"/>
      <c r="B282" s="205"/>
      <c r="C282" s="28"/>
      <c r="D282" s="28"/>
      <c r="E282" s="28"/>
    </row>
    <row r="283" spans="1:5" s="27" customFormat="1">
      <c r="A283" s="205"/>
      <c r="B283" s="205"/>
      <c r="C283" s="28"/>
      <c r="D283" s="28"/>
      <c r="E283" s="28"/>
    </row>
    <row r="284" spans="1:5" s="27" customFormat="1">
      <c r="A284" s="205"/>
      <c r="B284" s="205"/>
      <c r="C284" s="28"/>
      <c r="D284" s="28"/>
      <c r="E284" s="28"/>
    </row>
    <row r="285" spans="1:5" s="27" customFormat="1">
      <c r="A285" s="205"/>
      <c r="B285" s="205"/>
      <c r="C285" s="28"/>
      <c r="D285" s="28"/>
      <c r="E285" s="28"/>
    </row>
    <row r="286" spans="1:5" s="27" customFormat="1">
      <c r="A286" s="205"/>
      <c r="B286" s="205"/>
      <c r="C286" s="28"/>
      <c r="D286" s="28"/>
      <c r="E286" s="28"/>
    </row>
    <row r="287" spans="1:5" s="27" customFormat="1">
      <c r="A287" s="205"/>
      <c r="B287" s="205"/>
      <c r="C287" s="28"/>
      <c r="D287" s="28"/>
      <c r="E287" s="28"/>
    </row>
    <row r="288" spans="1:5" s="27" customFormat="1">
      <c r="A288" s="205"/>
      <c r="B288" s="205"/>
      <c r="C288" s="28"/>
      <c r="D288" s="28"/>
      <c r="E288" s="28"/>
    </row>
    <row r="289" spans="1:5" s="27" customFormat="1">
      <c r="A289" s="205"/>
      <c r="B289" s="205"/>
      <c r="C289" s="28"/>
      <c r="D289" s="28"/>
      <c r="E289" s="28"/>
    </row>
    <row r="290" spans="1:5" s="27" customFormat="1">
      <c r="A290" s="205"/>
      <c r="B290" s="205"/>
      <c r="C290" s="28"/>
      <c r="D290" s="28"/>
      <c r="E290" s="28"/>
    </row>
    <row r="291" spans="1:5" s="27" customFormat="1">
      <c r="A291" s="205"/>
      <c r="B291" s="205"/>
      <c r="C291" s="28"/>
      <c r="D291" s="28"/>
      <c r="E291" s="28"/>
    </row>
    <row r="292" spans="1:5" s="27" customFormat="1">
      <c r="A292" s="205"/>
      <c r="B292" s="205"/>
      <c r="C292" s="28"/>
      <c r="D292" s="28"/>
      <c r="E292" s="28"/>
    </row>
    <row r="293" spans="1:5" s="27" customFormat="1">
      <c r="A293" s="205"/>
      <c r="B293" s="205"/>
      <c r="C293" s="28"/>
      <c r="D293" s="28"/>
      <c r="E293" s="28"/>
    </row>
    <row r="294" spans="1:5" s="27" customFormat="1">
      <c r="A294" s="205"/>
      <c r="B294" s="205"/>
      <c r="C294" s="28"/>
      <c r="D294" s="28"/>
      <c r="E294" s="28"/>
    </row>
    <row r="295" spans="1:5" s="27" customFormat="1">
      <c r="A295" s="205"/>
      <c r="B295" s="205"/>
      <c r="C295" s="28"/>
      <c r="D295" s="28"/>
      <c r="E295" s="28"/>
    </row>
    <row r="296" spans="1:5" s="27" customFormat="1">
      <c r="A296" s="205"/>
      <c r="B296" s="205"/>
      <c r="C296" s="28"/>
      <c r="D296" s="28"/>
      <c r="E296" s="28"/>
    </row>
    <row r="297" spans="1:5" s="27" customFormat="1">
      <c r="A297" s="205"/>
      <c r="B297" s="205"/>
      <c r="C297" s="28"/>
      <c r="D297" s="28"/>
      <c r="E297" s="28"/>
    </row>
    <row r="298" spans="1:5" s="27" customFormat="1">
      <c r="A298" s="205"/>
      <c r="B298" s="205"/>
      <c r="C298" s="28"/>
      <c r="D298" s="28"/>
      <c r="E298" s="28"/>
    </row>
    <row r="299" spans="1:5" s="27" customFormat="1">
      <c r="A299" s="205"/>
      <c r="B299" s="205"/>
      <c r="C299" s="28"/>
      <c r="D299" s="28"/>
      <c r="E299" s="28"/>
    </row>
    <row r="300" spans="1:5" s="27" customFormat="1">
      <c r="A300" s="205"/>
      <c r="B300" s="205"/>
      <c r="C300" s="28"/>
      <c r="D300" s="28"/>
      <c r="E300" s="28"/>
    </row>
    <row r="301" spans="1:5" s="27" customFormat="1">
      <c r="A301" s="205"/>
      <c r="B301" s="205"/>
      <c r="C301" s="28"/>
      <c r="D301" s="28"/>
      <c r="E301" s="28"/>
    </row>
    <row r="302" spans="1:5" s="27" customFormat="1">
      <c r="A302" s="205"/>
      <c r="B302" s="205"/>
      <c r="C302" s="28"/>
      <c r="D302" s="28"/>
      <c r="E302" s="28"/>
    </row>
    <row r="303" spans="1:5" s="27" customFormat="1">
      <c r="A303" s="205"/>
      <c r="B303" s="205"/>
      <c r="C303" s="28"/>
      <c r="D303" s="28"/>
      <c r="E303" s="28"/>
    </row>
    <row r="304" spans="1:5" s="27" customFormat="1">
      <c r="A304" s="205"/>
      <c r="B304" s="205"/>
      <c r="C304" s="28"/>
      <c r="D304" s="28"/>
      <c r="E304" s="28"/>
    </row>
    <row r="305" spans="1:5" s="27" customFormat="1">
      <c r="A305" s="205"/>
      <c r="B305" s="205"/>
      <c r="C305" s="28"/>
      <c r="D305" s="28"/>
      <c r="E305" s="28"/>
    </row>
    <row r="306" spans="1:5" s="27" customFormat="1">
      <c r="A306" s="205"/>
      <c r="B306" s="205"/>
      <c r="C306" s="28"/>
      <c r="D306" s="28"/>
      <c r="E306" s="28"/>
    </row>
    <row r="307" spans="1:5" s="27" customFormat="1">
      <c r="A307" s="205"/>
      <c r="B307" s="205"/>
      <c r="C307" s="28"/>
      <c r="D307" s="28"/>
      <c r="E307" s="28"/>
    </row>
    <row r="308" spans="1:5" s="27" customFormat="1">
      <c r="A308" s="205"/>
      <c r="B308" s="205"/>
      <c r="C308" s="28"/>
      <c r="D308" s="28"/>
      <c r="E308" s="28"/>
    </row>
    <row r="309" spans="1:5" s="27" customFormat="1">
      <c r="A309" s="205"/>
      <c r="B309" s="205"/>
      <c r="C309" s="28"/>
      <c r="D309" s="28"/>
      <c r="E309" s="28"/>
    </row>
    <row r="310" spans="1:5" s="27" customFormat="1">
      <c r="A310" s="205"/>
      <c r="B310" s="205"/>
      <c r="C310" s="28"/>
      <c r="D310" s="28"/>
      <c r="E310" s="28"/>
    </row>
    <row r="311" spans="1:5" s="27" customFormat="1">
      <c r="A311" s="205"/>
      <c r="B311" s="205"/>
      <c r="C311" s="28"/>
      <c r="D311" s="28"/>
      <c r="E311" s="28"/>
    </row>
    <row r="312" spans="1:5" s="27" customFormat="1">
      <c r="A312" s="205"/>
      <c r="B312" s="205"/>
      <c r="C312" s="28"/>
      <c r="D312" s="28"/>
      <c r="E312" s="28"/>
    </row>
    <row r="313" spans="1:5" s="27" customFormat="1">
      <c r="A313" s="205"/>
      <c r="B313" s="205"/>
      <c r="C313" s="28"/>
      <c r="D313" s="28"/>
      <c r="E313" s="28"/>
    </row>
    <row r="314" spans="1:5" s="27" customFormat="1">
      <c r="A314" s="205"/>
      <c r="B314" s="205"/>
      <c r="C314" s="28"/>
      <c r="D314" s="28"/>
      <c r="E314" s="28"/>
    </row>
    <row r="315" spans="1:5" s="27" customFormat="1">
      <c r="A315" s="205"/>
      <c r="B315" s="205"/>
      <c r="C315" s="28"/>
      <c r="D315" s="28"/>
      <c r="E315" s="28"/>
    </row>
    <row r="316" spans="1:5" s="27" customFormat="1">
      <c r="A316" s="205"/>
      <c r="B316" s="205"/>
      <c r="C316" s="28"/>
      <c r="D316" s="28"/>
      <c r="E316" s="28"/>
    </row>
    <row r="317" spans="1:5" s="27" customFormat="1">
      <c r="A317" s="205"/>
      <c r="B317" s="205"/>
      <c r="C317" s="28"/>
      <c r="D317" s="28"/>
      <c r="E317" s="28"/>
    </row>
    <row r="318" spans="1:5" s="27" customFormat="1">
      <c r="A318" s="205"/>
      <c r="B318" s="205"/>
      <c r="C318" s="28"/>
      <c r="D318" s="28"/>
      <c r="E318" s="28"/>
    </row>
    <row r="319" spans="1:5" s="27" customFormat="1">
      <c r="A319" s="205"/>
      <c r="B319" s="205"/>
      <c r="C319" s="28"/>
      <c r="D319" s="28"/>
      <c r="E319" s="28"/>
    </row>
    <row r="320" spans="1:5" s="27" customFormat="1">
      <c r="A320" s="205"/>
      <c r="B320" s="205"/>
      <c r="C320" s="28"/>
      <c r="D320" s="28"/>
      <c r="E320" s="28"/>
    </row>
    <row r="321" spans="1:5" s="27" customFormat="1">
      <c r="A321" s="205"/>
      <c r="B321" s="205"/>
      <c r="C321" s="28"/>
      <c r="D321" s="28"/>
      <c r="E321" s="28"/>
    </row>
    <row r="322" spans="1:5" s="27" customFormat="1">
      <c r="A322" s="205"/>
      <c r="B322" s="205"/>
      <c r="C322" s="28"/>
      <c r="D322" s="28"/>
      <c r="E322" s="28"/>
    </row>
    <row r="323" spans="1:5" s="27" customFormat="1">
      <c r="A323" s="205"/>
      <c r="B323" s="205"/>
      <c r="C323" s="28"/>
      <c r="D323" s="28"/>
      <c r="E323" s="28"/>
    </row>
    <row r="324" spans="1:5" s="27" customFormat="1">
      <c r="A324" s="205"/>
      <c r="B324" s="205"/>
      <c r="C324" s="28"/>
      <c r="D324" s="28"/>
      <c r="E324" s="28"/>
    </row>
    <row r="325" spans="1:5" s="27" customFormat="1">
      <c r="A325" s="205"/>
      <c r="B325" s="205"/>
      <c r="C325" s="28"/>
      <c r="D325" s="28"/>
      <c r="E325" s="28"/>
    </row>
    <row r="326" spans="1:5" s="27" customFormat="1">
      <c r="A326" s="205"/>
      <c r="B326" s="205"/>
      <c r="C326" s="28"/>
      <c r="D326" s="28"/>
      <c r="E326" s="28"/>
    </row>
    <row r="327" spans="1:5" s="27" customFormat="1">
      <c r="A327" s="205"/>
      <c r="B327" s="205"/>
      <c r="C327" s="28"/>
      <c r="D327" s="28"/>
      <c r="E327" s="28"/>
    </row>
    <row r="328" spans="1:5" s="27" customFormat="1">
      <c r="A328" s="205"/>
      <c r="B328" s="205"/>
      <c r="C328" s="28"/>
      <c r="D328" s="28"/>
      <c r="E328" s="28"/>
    </row>
    <row r="329" spans="1:5" s="27" customFormat="1">
      <c r="A329" s="205"/>
      <c r="B329" s="205"/>
      <c r="C329" s="28"/>
      <c r="D329" s="28"/>
      <c r="E329" s="28"/>
    </row>
    <row r="330" spans="1:5" s="27" customFormat="1">
      <c r="A330" s="205"/>
      <c r="B330" s="205"/>
      <c r="C330" s="28"/>
      <c r="D330" s="28"/>
      <c r="E330" s="28"/>
    </row>
    <row r="331" spans="1:5" s="27" customFormat="1">
      <c r="A331" s="205"/>
      <c r="B331" s="205"/>
      <c r="C331" s="28"/>
      <c r="D331" s="28"/>
      <c r="E331" s="28"/>
    </row>
    <row r="332" spans="1:5" s="27" customFormat="1">
      <c r="A332" s="205"/>
      <c r="B332" s="205"/>
      <c r="C332" s="28"/>
      <c r="D332" s="28"/>
      <c r="E332" s="28"/>
    </row>
    <row r="333" spans="1:5" s="27" customFormat="1">
      <c r="A333" s="205"/>
      <c r="B333" s="205"/>
      <c r="C333" s="28"/>
      <c r="D333" s="28"/>
      <c r="E333" s="28"/>
    </row>
    <row r="334" spans="1:5" s="27" customFormat="1">
      <c r="A334" s="205"/>
      <c r="B334" s="205"/>
      <c r="C334" s="28"/>
      <c r="D334" s="28"/>
      <c r="E334" s="28"/>
    </row>
    <row r="335" spans="1:5" s="27" customFormat="1">
      <c r="A335" s="205"/>
      <c r="B335" s="205"/>
      <c r="C335" s="28"/>
      <c r="D335" s="28"/>
      <c r="E335" s="28"/>
    </row>
    <row r="336" spans="1:5" s="27" customFormat="1">
      <c r="A336" s="205"/>
      <c r="B336" s="205"/>
      <c r="C336" s="28"/>
      <c r="D336" s="28"/>
      <c r="E336" s="28"/>
    </row>
    <row r="337" spans="1:5" s="27" customFormat="1">
      <c r="A337" s="205"/>
      <c r="B337" s="205"/>
      <c r="C337" s="28"/>
      <c r="D337" s="28"/>
      <c r="E337" s="28"/>
    </row>
    <row r="338" spans="1:5" s="27" customFormat="1">
      <c r="A338" s="205"/>
      <c r="B338" s="205"/>
      <c r="C338" s="28"/>
      <c r="D338" s="28"/>
      <c r="E338" s="28"/>
    </row>
    <row r="339" spans="1:5" s="27" customFormat="1">
      <c r="A339" s="205"/>
      <c r="B339" s="205"/>
      <c r="C339" s="28"/>
      <c r="D339" s="28"/>
      <c r="E339" s="28"/>
    </row>
    <row r="340" spans="1:5" s="27" customFormat="1">
      <c r="A340" s="205"/>
      <c r="B340" s="205"/>
      <c r="C340" s="28"/>
      <c r="D340" s="28"/>
      <c r="E340" s="28"/>
    </row>
    <row r="341" spans="1:5" s="27" customFormat="1">
      <c r="A341" s="205"/>
      <c r="B341" s="205"/>
      <c r="C341" s="28"/>
      <c r="D341" s="28"/>
      <c r="E341" s="28"/>
    </row>
    <row r="342" spans="1:5" s="27" customFormat="1">
      <c r="A342" s="205"/>
      <c r="B342" s="205"/>
      <c r="C342" s="28"/>
      <c r="D342" s="28"/>
      <c r="E342" s="28"/>
    </row>
    <row r="343" spans="1:5" s="27" customFormat="1">
      <c r="A343" s="205"/>
      <c r="B343" s="205"/>
      <c r="C343" s="28"/>
      <c r="D343" s="28"/>
      <c r="E343" s="28"/>
    </row>
    <row r="344" spans="1:5" s="27" customFormat="1">
      <c r="A344" s="205"/>
      <c r="B344" s="205"/>
      <c r="C344" s="28"/>
      <c r="D344" s="28"/>
      <c r="E344" s="28"/>
    </row>
    <row r="345" spans="1:5" s="27" customFormat="1">
      <c r="A345" s="205"/>
      <c r="B345" s="205"/>
      <c r="C345" s="28"/>
      <c r="D345" s="28"/>
      <c r="E345" s="28"/>
    </row>
    <row r="346" spans="1:5" s="27" customFormat="1">
      <c r="A346" s="205"/>
      <c r="B346" s="205"/>
      <c r="C346" s="28"/>
      <c r="D346" s="28"/>
      <c r="E346" s="28"/>
    </row>
    <row r="347" spans="1:5" s="27" customFormat="1">
      <c r="A347" s="205"/>
      <c r="B347" s="205"/>
      <c r="C347" s="28"/>
      <c r="D347" s="28"/>
      <c r="E347" s="28"/>
    </row>
    <row r="348" spans="1:5" s="27" customFormat="1">
      <c r="A348" s="205"/>
      <c r="B348" s="205"/>
      <c r="C348" s="28"/>
      <c r="D348" s="28"/>
      <c r="E348" s="28"/>
    </row>
    <row r="349" spans="1:5" s="27" customFormat="1">
      <c r="A349" s="205"/>
      <c r="B349" s="205"/>
      <c r="C349" s="28"/>
      <c r="D349" s="28"/>
      <c r="E349" s="28"/>
    </row>
    <row r="350" spans="1:5" s="27" customFormat="1">
      <c r="A350" s="205"/>
      <c r="B350" s="205"/>
      <c r="C350" s="28"/>
      <c r="D350" s="28"/>
      <c r="E350" s="28"/>
    </row>
    <row r="351" spans="1:5" s="27" customFormat="1">
      <c r="A351" s="205"/>
      <c r="B351" s="205"/>
      <c r="C351" s="28"/>
      <c r="D351" s="28"/>
      <c r="E351" s="28"/>
    </row>
    <row r="352" spans="1:5" s="27" customFormat="1">
      <c r="A352" s="205"/>
      <c r="B352" s="205"/>
      <c r="C352" s="28"/>
      <c r="D352" s="28"/>
      <c r="E352" s="28"/>
    </row>
    <row r="353" spans="1:5" s="27" customFormat="1">
      <c r="A353" s="205"/>
      <c r="B353" s="205"/>
      <c r="C353" s="28"/>
      <c r="D353" s="28"/>
      <c r="E353" s="28"/>
    </row>
    <row r="354" spans="1:5" s="27" customFormat="1">
      <c r="A354" s="205"/>
      <c r="B354" s="205"/>
      <c r="C354" s="28"/>
      <c r="D354" s="28"/>
      <c r="E354" s="28"/>
    </row>
    <row r="355" spans="1:5" s="27" customFormat="1">
      <c r="A355" s="205"/>
      <c r="B355" s="205"/>
      <c r="C355" s="28"/>
      <c r="D355" s="28"/>
      <c r="E355" s="28"/>
    </row>
    <row r="356" spans="1:5" s="27" customFormat="1">
      <c r="A356" s="205"/>
      <c r="B356" s="205"/>
      <c r="C356" s="28"/>
      <c r="D356" s="28"/>
      <c r="E356" s="28"/>
    </row>
    <row r="357" spans="1:5" s="27" customFormat="1">
      <c r="A357" s="205"/>
      <c r="B357" s="205"/>
      <c r="C357" s="28"/>
      <c r="D357" s="28"/>
      <c r="E357" s="28"/>
    </row>
    <row r="358" spans="1:5" s="27" customFormat="1">
      <c r="A358" s="205"/>
      <c r="B358" s="205"/>
      <c r="C358" s="28"/>
      <c r="D358" s="28"/>
      <c r="E358" s="28"/>
    </row>
    <row r="359" spans="1:5" s="27" customFormat="1">
      <c r="A359" s="205"/>
      <c r="B359" s="205"/>
      <c r="C359" s="28"/>
      <c r="D359" s="28"/>
      <c r="E359" s="28"/>
    </row>
    <row r="360" spans="1:5" s="27" customFormat="1">
      <c r="A360" s="205"/>
      <c r="B360" s="205"/>
      <c r="C360" s="28"/>
      <c r="D360" s="28"/>
      <c r="E360" s="28"/>
    </row>
    <row r="361" spans="1:5" s="27" customFormat="1">
      <c r="A361" s="205"/>
      <c r="B361" s="205"/>
      <c r="C361" s="28"/>
      <c r="D361" s="28"/>
      <c r="E361" s="28"/>
    </row>
    <row r="362" spans="1:5" s="27" customFormat="1">
      <c r="A362" s="205"/>
      <c r="B362" s="205"/>
      <c r="C362" s="28"/>
      <c r="D362" s="28"/>
      <c r="E362" s="28"/>
    </row>
    <row r="363" spans="1:5" s="27" customFormat="1">
      <c r="A363" s="205"/>
      <c r="B363" s="205"/>
      <c r="C363" s="28"/>
      <c r="D363" s="28"/>
      <c r="E363" s="28"/>
    </row>
    <row r="364" spans="1:5" s="27" customFormat="1">
      <c r="A364" s="205"/>
      <c r="B364" s="205"/>
      <c r="C364" s="28"/>
      <c r="D364" s="28"/>
      <c r="E364" s="28"/>
    </row>
    <row r="365" spans="1:5" s="27" customFormat="1">
      <c r="A365" s="205"/>
      <c r="B365" s="205"/>
      <c r="C365" s="28"/>
      <c r="D365" s="28"/>
      <c r="E365" s="28"/>
    </row>
    <row r="366" spans="1:5" s="27" customFormat="1">
      <c r="A366" s="205"/>
      <c r="B366" s="205"/>
      <c r="C366" s="28"/>
      <c r="D366" s="28"/>
      <c r="E366" s="28"/>
    </row>
    <row r="367" spans="1:5" s="27" customFormat="1">
      <c r="A367" s="205"/>
      <c r="B367" s="205"/>
      <c r="C367" s="28"/>
      <c r="D367" s="28"/>
      <c r="E367" s="28"/>
    </row>
    <row r="368" spans="1:5" s="27" customFormat="1">
      <c r="A368" s="205"/>
      <c r="B368" s="205"/>
      <c r="C368" s="28"/>
      <c r="D368" s="28"/>
      <c r="E368" s="28"/>
    </row>
    <row r="369" spans="1:5" s="27" customFormat="1">
      <c r="A369" s="205"/>
      <c r="B369" s="205"/>
      <c r="C369" s="28"/>
      <c r="D369" s="28"/>
      <c r="E369" s="28"/>
    </row>
    <row r="370" spans="1:5" s="27" customFormat="1">
      <c r="A370" s="205"/>
      <c r="B370" s="205"/>
      <c r="C370" s="28"/>
      <c r="D370" s="28"/>
      <c r="E370" s="28"/>
    </row>
    <row r="371" spans="1:5" s="27" customFormat="1">
      <c r="A371" s="205"/>
      <c r="B371" s="205"/>
      <c r="C371" s="28"/>
      <c r="D371" s="28"/>
      <c r="E371" s="28"/>
    </row>
    <row r="372" spans="1:5" s="27" customFormat="1">
      <c r="A372" s="205"/>
      <c r="B372" s="205"/>
      <c r="C372" s="28"/>
      <c r="D372" s="28"/>
      <c r="E372" s="28"/>
    </row>
    <row r="373" spans="1:5" s="27" customFormat="1">
      <c r="A373" s="205"/>
      <c r="B373" s="205"/>
      <c r="C373" s="28"/>
      <c r="D373" s="28"/>
      <c r="E373" s="28"/>
    </row>
    <row r="374" spans="1:5" s="27" customFormat="1">
      <c r="A374" s="205"/>
      <c r="B374" s="205"/>
      <c r="C374" s="28"/>
      <c r="D374" s="28"/>
      <c r="E374" s="28"/>
    </row>
    <row r="375" spans="1:5" s="27" customFormat="1">
      <c r="A375" s="205"/>
      <c r="B375" s="205"/>
      <c r="C375" s="28"/>
      <c r="D375" s="28"/>
      <c r="E375" s="28"/>
    </row>
    <row r="376" spans="1:5" s="27" customFormat="1">
      <c r="A376" s="205"/>
      <c r="B376" s="205"/>
      <c r="C376" s="28"/>
      <c r="D376" s="28"/>
      <c r="E376" s="28"/>
    </row>
    <row r="377" spans="1:5" s="27" customFormat="1">
      <c r="A377" s="205"/>
      <c r="B377" s="205"/>
      <c r="C377" s="28"/>
      <c r="D377" s="28"/>
      <c r="E377" s="28"/>
    </row>
    <row r="378" spans="1:5" s="27" customFormat="1">
      <c r="A378" s="205"/>
      <c r="B378" s="205"/>
      <c r="C378" s="28"/>
      <c r="D378" s="28"/>
      <c r="E378" s="28"/>
    </row>
    <row r="379" spans="1:5" s="27" customFormat="1">
      <c r="A379" s="205"/>
      <c r="B379" s="205"/>
      <c r="C379" s="28"/>
      <c r="D379" s="28"/>
      <c r="E379" s="28"/>
    </row>
    <row r="380" spans="1:5" s="27" customFormat="1">
      <c r="A380" s="205"/>
      <c r="B380" s="205"/>
      <c r="C380" s="28"/>
      <c r="D380" s="28"/>
      <c r="E380" s="28"/>
    </row>
    <row r="381" spans="1:5" s="27" customFormat="1">
      <c r="A381" s="205"/>
      <c r="B381" s="205"/>
      <c r="C381" s="28"/>
      <c r="D381" s="28"/>
      <c r="E381" s="28"/>
    </row>
    <row r="382" spans="1:5" s="27" customFormat="1">
      <c r="A382" s="205"/>
      <c r="B382" s="205"/>
      <c r="C382" s="28"/>
      <c r="D382" s="28"/>
      <c r="E382" s="28"/>
    </row>
    <row r="383" spans="1:5" s="27" customFormat="1">
      <c r="A383" s="205"/>
      <c r="B383" s="205"/>
      <c r="C383" s="28"/>
      <c r="D383" s="28"/>
      <c r="E383" s="28"/>
    </row>
    <row r="384" spans="1:5" s="27" customFormat="1">
      <c r="A384" s="205"/>
      <c r="B384" s="205"/>
      <c r="C384" s="28"/>
      <c r="D384" s="28"/>
      <c r="E384" s="28"/>
    </row>
    <row r="385" spans="1:5" s="27" customFormat="1">
      <c r="A385" s="205"/>
      <c r="B385" s="205"/>
      <c r="C385" s="28"/>
      <c r="D385" s="28"/>
      <c r="E385" s="28"/>
    </row>
    <row r="386" spans="1:5" s="27" customFormat="1">
      <c r="A386" s="205"/>
      <c r="B386" s="205"/>
      <c r="C386" s="28"/>
      <c r="D386" s="28"/>
      <c r="E386" s="28"/>
    </row>
    <row r="387" spans="1:5" s="27" customFormat="1">
      <c r="A387" s="205"/>
      <c r="B387" s="205"/>
      <c r="C387" s="28"/>
      <c r="D387" s="28"/>
      <c r="E387" s="28"/>
    </row>
    <row r="388" spans="1:5" s="27" customFormat="1">
      <c r="A388" s="205"/>
      <c r="B388" s="205"/>
      <c r="C388" s="28"/>
      <c r="D388" s="28"/>
      <c r="E388" s="28"/>
    </row>
    <row r="389" spans="1:5" s="27" customFormat="1">
      <c r="A389" s="205"/>
      <c r="B389" s="205"/>
      <c r="C389" s="28"/>
      <c r="D389" s="28"/>
      <c r="E389" s="28"/>
    </row>
    <row r="390" spans="1:5" s="27" customFormat="1">
      <c r="A390" s="205"/>
      <c r="B390" s="205"/>
      <c r="C390" s="28"/>
      <c r="D390" s="28"/>
      <c r="E390" s="28"/>
    </row>
    <row r="391" spans="1:5" s="27" customFormat="1">
      <c r="A391" s="205"/>
      <c r="B391" s="205"/>
      <c r="C391" s="28"/>
      <c r="D391" s="28"/>
      <c r="E391" s="28"/>
    </row>
    <row r="392" spans="1:5" s="27" customFormat="1">
      <c r="A392" s="205"/>
      <c r="B392" s="205"/>
      <c r="C392" s="28"/>
      <c r="D392" s="28"/>
      <c r="E392" s="28"/>
    </row>
    <row r="393" spans="1:5" s="27" customFormat="1">
      <c r="A393" s="205"/>
      <c r="B393" s="205"/>
      <c r="C393" s="28"/>
      <c r="D393" s="28"/>
      <c r="E393" s="28"/>
    </row>
  </sheetData>
  <mergeCells count="35">
    <mergeCell ref="A137:B137"/>
    <mergeCell ref="G137:H137"/>
    <mergeCell ref="L17:P17"/>
    <mergeCell ref="C132:K132"/>
    <mergeCell ref="A134:B134"/>
    <mergeCell ref="D134:E134"/>
    <mergeCell ref="G134:H134"/>
    <mergeCell ref="I134:M134"/>
    <mergeCell ref="N134:O134"/>
    <mergeCell ref="I15:K15"/>
    <mergeCell ref="A17:A18"/>
    <mergeCell ref="B17:B18"/>
    <mergeCell ref="C17:C18"/>
    <mergeCell ref="D17:D18"/>
    <mergeCell ref="E17:E18"/>
    <mergeCell ref="F17:K17"/>
    <mergeCell ref="A10:B10"/>
    <mergeCell ref="C10:N10"/>
    <mergeCell ref="A11:B11"/>
    <mergeCell ref="C11:N11"/>
    <mergeCell ref="A13:G13"/>
    <mergeCell ref="K13:M13"/>
    <mergeCell ref="N13:O13"/>
    <mergeCell ref="A7:B7"/>
    <mergeCell ref="C7:N7"/>
    <mergeCell ref="A8:B8"/>
    <mergeCell ref="C8:N8"/>
    <mergeCell ref="A9:B9"/>
    <mergeCell ref="C9:N9"/>
    <mergeCell ref="L1:P1"/>
    <mergeCell ref="D2:H2"/>
    <mergeCell ref="C3:N3"/>
    <mergeCell ref="C4:N4"/>
    <mergeCell ref="A6:B6"/>
    <mergeCell ref="C6:N6"/>
  </mergeCells>
  <pageMargins left="0.48" right="0.43307086614173229" top="0.74803149606299213" bottom="0.6692913385826772" header="0.51181102362204722" footer="0.43307086614173229"/>
  <pageSetup paperSize="9" scale="74" orientation="landscape" r:id="rId1"/>
  <headerFooter alignWithMargins="0">
    <oddFooter>&amp;R&amp;P lapa</oddFooter>
  </headerFooter>
  <rowBreaks count="1" manualBreakCount="1">
    <brk id="9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lapu saraksts</vt:lpstr>
      <vt:lpstr>paskaidrojuma</vt:lpstr>
      <vt:lpstr>PBK</vt:lpstr>
      <vt:lpstr>KOPS</vt:lpstr>
      <vt:lpstr>NOVIETNE-1</vt:lpstr>
      <vt:lpstr>KOPS!Print_Area</vt:lpstr>
      <vt:lpstr>'lapu saraksts'!Print_Area</vt:lpstr>
      <vt:lpstr>'NOVIETNE-1'!Print_Area</vt:lpstr>
      <vt:lpstr>paskaidrojuma!Print_Area</vt:lpstr>
      <vt:lpstr>PBK!Print_Area</vt:lpstr>
      <vt:lpstr>'NOVIETNE-1'!Print_Titles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vudu</dc:creator>
  <cp:lastModifiedBy>User</cp:lastModifiedBy>
  <cp:lastPrinted>2020-12-04T13:42:46Z</cp:lastPrinted>
  <dcterms:created xsi:type="dcterms:W3CDTF">2011-06-23T11:36:08Z</dcterms:created>
  <dcterms:modified xsi:type="dcterms:W3CDTF">2021-07-22T12:24:56Z</dcterms:modified>
</cp:coreProperties>
</file>