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i\Desktop\"/>
    </mc:Choice>
  </mc:AlternateContent>
  <xr:revisionPtr revIDLastSave="0" documentId="13_ncr:1_{D95BFA64-2FBA-4536-A26C-499D5899A0A3}" xr6:coauthVersionLast="45" xr6:coauthVersionMax="45" xr10:uidLastSave="{00000000-0000-0000-0000-000000000000}"/>
  <bookViews>
    <workbookView xWindow="-120" yWindow="-120" windowWidth="29040" windowHeight="15840" tabRatio="846" activeTab="6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8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9" i="11" l="1"/>
  <c r="N79" i="11"/>
  <c r="M79" i="11"/>
  <c r="P79" i="11" s="1"/>
  <c r="L79" i="11"/>
  <c r="H79" i="11"/>
  <c r="K79" i="11" s="1"/>
  <c r="P78" i="11"/>
  <c r="O78" i="11"/>
  <c r="N78" i="11"/>
  <c r="M78" i="11"/>
  <c r="L78" i="11"/>
  <c r="H78" i="11"/>
  <c r="K78" i="11" s="1"/>
  <c r="O77" i="11"/>
  <c r="P77" i="11" s="1"/>
  <c r="N77" i="11"/>
  <c r="M77" i="11"/>
  <c r="L77" i="11"/>
  <c r="K77" i="11"/>
  <c r="H77" i="11"/>
  <c r="O76" i="11"/>
  <c r="N76" i="11"/>
  <c r="L76" i="11"/>
  <c r="H76" i="11"/>
  <c r="M76" i="11" s="1"/>
  <c r="P76" i="11" s="1"/>
  <c r="O75" i="11"/>
  <c r="N75" i="11"/>
  <c r="M75" i="11"/>
  <c r="P75" i="11" s="1"/>
  <c r="L75" i="11"/>
  <c r="H75" i="11"/>
  <c r="K75" i="11" s="1"/>
  <c r="P74" i="11"/>
  <c r="O74" i="11"/>
  <c r="N74" i="11"/>
  <c r="M74" i="11"/>
  <c r="L74" i="11"/>
  <c r="H74" i="11"/>
  <c r="K74" i="11" s="1"/>
  <c r="O73" i="11"/>
  <c r="P73" i="11" s="1"/>
  <c r="N73" i="11"/>
  <c r="M73" i="11"/>
  <c r="L73" i="11"/>
  <c r="K73" i="11"/>
  <c r="H73" i="11"/>
  <c r="O72" i="11"/>
  <c r="N72" i="11"/>
  <c r="L72" i="11"/>
  <c r="H72" i="11"/>
  <c r="M72" i="11" s="1"/>
  <c r="P72" i="11" s="1"/>
  <c r="O71" i="11"/>
  <c r="N71" i="11"/>
  <c r="M71" i="11"/>
  <c r="P71" i="11" s="1"/>
  <c r="L71" i="11"/>
  <c r="H71" i="11"/>
  <c r="K71" i="11" s="1"/>
  <c r="P70" i="11"/>
  <c r="O70" i="11"/>
  <c r="N70" i="11"/>
  <c r="M70" i="11"/>
  <c r="L70" i="11"/>
  <c r="H70" i="11"/>
  <c r="K70" i="11" s="1"/>
  <c r="O69" i="11"/>
  <c r="P69" i="11" s="1"/>
  <c r="N69" i="11"/>
  <c r="M69" i="11"/>
  <c r="L69" i="11"/>
  <c r="K69" i="11"/>
  <c r="H69" i="11"/>
  <c r="O68" i="11"/>
  <c r="N68" i="11"/>
  <c r="L68" i="11"/>
  <c r="H68" i="11"/>
  <c r="M68" i="11" s="1"/>
  <c r="P68" i="11" s="1"/>
  <c r="O67" i="11"/>
  <c r="N67" i="11"/>
  <c r="M67" i="11"/>
  <c r="P67" i="11" s="1"/>
  <c r="L67" i="11"/>
  <c r="H67" i="11"/>
  <c r="K67" i="11" s="1"/>
  <c r="P66" i="11"/>
  <c r="O66" i="11"/>
  <c r="N66" i="11"/>
  <c r="M66" i="11"/>
  <c r="L66" i="11"/>
  <c r="H66" i="11"/>
  <c r="K66" i="11" s="1"/>
  <c r="O65" i="11"/>
  <c r="P65" i="11" s="1"/>
  <c r="N65" i="11"/>
  <c r="M65" i="11"/>
  <c r="L65" i="11"/>
  <c r="K65" i="11"/>
  <c r="H65" i="11"/>
  <c r="O64" i="11"/>
  <c r="N64" i="11"/>
  <c r="L64" i="11"/>
  <c r="H64" i="11"/>
  <c r="M64" i="11" s="1"/>
  <c r="P64" i="11" s="1"/>
  <c r="O63" i="11"/>
  <c r="N63" i="11"/>
  <c r="M63" i="11"/>
  <c r="P63" i="11" s="1"/>
  <c r="L63" i="11"/>
  <c r="H63" i="11"/>
  <c r="K63" i="11" s="1"/>
  <c r="P62" i="11"/>
  <c r="O62" i="11"/>
  <c r="N62" i="11"/>
  <c r="M62" i="11"/>
  <c r="L62" i="11"/>
  <c r="H62" i="11"/>
  <c r="K62" i="11" s="1"/>
  <c r="O61" i="11"/>
  <c r="P61" i="11" s="1"/>
  <c r="N61" i="11"/>
  <c r="M61" i="11"/>
  <c r="L61" i="11"/>
  <c r="K61" i="11"/>
  <c r="H61" i="11"/>
  <c r="O60" i="11"/>
  <c r="N60" i="11"/>
  <c r="L60" i="11"/>
  <c r="H60" i="11"/>
  <c r="M60" i="11" s="1"/>
  <c r="P60" i="11" s="1"/>
  <c r="O59" i="11"/>
  <c r="N59" i="11"/>
  <c r="M59" i="11"/>
  <c r="P59" i="11" s="1"/>
  <c r="L59" i="11"/>
  <c r="H59" i="11"/>
  <c r="K59" i="11" s="1"/>
  <c r="P58" i="11"/>
  <c r="O58" i="11"/>
  <c r="N58" i="11"/>
  <c r="M58" i="11"/>
  <c r="L58" i="11"/>
  <c r="H58" i="11"/>
  <c r="K58" i="11" s="1"/>
  <c r="O57" i="11"/>
  <c r="P57" i="11" s="1"/>
  <c r="N57" i="11"/>
  <c r="M57" i="11"/>
  <c r="L57" i="11"/>
  <c r="K57" i="11"/>
  <c r="H57" i="11"/>
  <c r="O56" i="11"/>
  <c r="N56" i="11"/>
  <c r="L56" i="11"/>
  <c r="H56" i="11"/>
  <c r="M56" i="11" s="1"/>
  <c r="P56" i="11" s="1"/>
  <c r="O55" i="11"/>
  <c r="N55" i="11"/>
  <c r="M55" i="11"/>
  <c r="P55" i="11" s="1"/>
  <c r="L55" i="11"/>
  <c r="H55" i="11"/>
  <c r="K55" i="11" s="1"/>
  <c r="P54" i="11"/>
  <c r="O54" i="11"/>
  <c r="N54" i="11"/>
  <c r="M54" i="11"/>
  <c r="L54" i="11"/>
  <c r="H54" i="11"/>
  <c r="K54" i="11" s="1"/>
  <c r="O53" i="11"/>
  <c r="P53" i="11" s="1"/>
  <c r="N53" i="11"/>
  <c r="M53" i="11"/>
  <c r="L53" i="11"/>
  <c r="K53" i="11"/>
  <c r="H53" i="11"/>
  <c r="O52" i="11"/>
  <c r="N52" i="11"/>
  <c r="L52" i="11"/>
  <c r="H52" i="11"/>
  <c r="M52" i="11" s="1"/>
  <c r="P52" i="11" s="1"/>
  <c r="O51" i="11"/>
  <c r="N51" i="11"/>
  <c r="M51" i="11"/>
  <c r="P51" i="11" s="1"/>
  <c r="L51" i="11"/>
  <c r="H51" i="11"/>
  <c r="K51" i="11" s="1"/>
  <c r="P50" i="11"/>
  <c r="O50" i="11"/>
  <c r="N50" i="11"/>
  <c r="M50" i="11"/>
  <c r="L50" i="11"/>
  <c r="H50" i="11"/>
  <c r="K50" i="11" s="1"/>
  <c r="O49" i="11"/>
  <c r="P49" i="11" s="1"/>
  <c r="N49" i="11"/>
  <c r="M49" i="11"/>
  <c r="L49" i="11"/>
  <c r="K49" i="11"/>
  <c r="H49" i="11"/>
  <c r="O48" i="11"/>
  <c r="N48" i="11"/>
  <c r="L48" i="11"/>
  <c r="H48" i="11"/>
  <c r="M48" i="11" s="1"/>
  <c r="P48" i="11" s="1"/>
  <c r="O47" i="11"/>
  <c r="N47" i="11"/>
  <c r="M47" i="11"/>
  <c r="P47" i="11" s="1"/>
  <c r="L47" i="11"/>
  <c r="H47" i="11"/>
  <c r="K47" i="11" s="1"/>
  <c r="P46" i="11"/>
  <c r="O46" i="11"/>
  <c r="N46" i="11"/>
  <c r="M46" i="11"/>
  <c r="L46" i="11"/>
  <c r="H46" i="11"/>
  <c r="K46" i="11" s="1"/>
  <c r="O45" i="11"/>
  <c r="P45" i="11" s="1"/>
  <c r="N45" i="11"/>
  <c r="M45" i="11"/>
  <c r="L45" i="11"/>
  <c r="K45" i="11"/>
  <c r="H45" i="11"/>
  <c r="O44" i="11"/>
  <c r="N44" i="11"/>
  <c r="L44" i="11"/>
  <c r="H44" i="11"/>
  <c r="M44" i="11" s="1"/>
  <c r="P44" i="11" s="1"/>
  <c r="O43" i="11"/>
  <c r="N43" i="11"/>
  <c r="M43" i="11"/>
  <c r="P43" i="11" s="1"/>
  <c r="L43" i="11"/>
  <c r="H43" i="11"/>
  <c r="K43" i="11" s="1"/>
  <c r="P42" i="11"/>
  <c r="O42" i="11"/>
  <c r="N42" i="11"/>
  <c r="M42" i="11"/>
  <c r="L42" i="11"/>
  <c r="H42" i="11"/>
  <c r="K42" i="11" s="1"/>
  <c r="O41" i="11"/>
  <c r="N41" i="11"/>
  <c r="L41" i="11"/>
  <c r="K41" i="11"/>
  <c r="H41" i="11"/>
  <c r="M41" i="11" s="1"/>
  <c r="P41" i="11" s="1"/>
  <c r="O40" i="11"/>
  <c r="N40" i="11"/>
  <c r="L40" i="11"/>
  <c r="H40" i="11"/>
  <c r="M40" i="11" s="1"/>
  <c r="P40" i="11" s="1"/>
  <c r="O39" i="11"/>
  <c r="N39" i="11"/>
  <c r="M39" i="11"/>
  <c r="P39" i="11" s="1"/>
  <c r="L39" i="11"/>
  <c r="H39" i="11"/>
  <c r="K39" i="11" s="1"/>
  <c r="P38" i="11"/>
  <c r="O38" i="11"/>
  <c r="N38" i="11"/>
  <c r="M38" i="11"/>
  <c r="L38" i="11"/>
  <c r="H38" i="11"/>
  <c r="K38" i="11" s="1"/>
  <c r="O37" i="11"/>
  <c r="N37" i="11"/>
  <c r="L37" i="11"/>
  <c r="K37" i="11"/>
  <c r="H37" i="11"/>
  <c r="M37" i="11" s="1"/>
  <c r="P37" i="11" s="1"/>
  <c r="O36" i="11"/>
  <c r="N36" i="11"/>
  <c r="L36" i="11"/>
  <c r="H36" i="11"/>
  <c r="M36" i="11" s="1"/>
  <c r="P36" i="11" s="1"/>
  <c r="O35" i="11"/>
  <c r="N35" i="11"/>
  <c r="M35" i="11"/>
  <c r="P35" i="11" s="1"/>
  <c r="L35" i="11"/>
  <c r="H35" i="11"/>
  <c r="K35" i="11" s="1"/>
  <c r="P34" i="11"/>
  <c r="O34" i="11"/>
  <c r="N34" i="11"/>
  <c r="M34" i="11"/>
  <c r="L34" i="11"/>
  <c r="H34" i="11"/>
  <c r="K34" i="11" s="1"/>
  <c r="O33" i="11"/>
  <c r="N33" i="11"/>
  <c r="L33" i="11"/>
  <c r="K33" i="11"/>
  <c r="H33" i="11"/>
  <c r="M33" i="11" s="1"/>
  <c r="P33" i="11" s="1"/>
  <c r="O32" i="11"/>
  <c r="N32" i="11"/>
  <c r="L32" i="11"/>
  <c r="H32" i="11"/>
  <c r="M32" i="11" s="1"/>
  <c r="P32" i="11" s="1"/>
  <c r="O31" i="11"/>
  <c r="N31" i="11"/>
  <c r="M31" i="11"/>
  <c r="P31" i="11" s="1"/>
  <c r="L31" i="11"/>
  <c r="H31" i="11"/>
  <c r="K31" i="11" s="1"/>
  <c r="P30" i="11"/>
  <c r="O30" i="11"/>
  <c r="N30" i="11"/>
  <c r="M30" i="11"/>
  <c r="L30" i="11"/>
  <c r="H30" i="11"/>
  <c r="K30" i="11" s="1"/>
  <c r="O29" i="11"/>
  <c r="N29" i="11"/>
  <c r="L29" i="11"/>
  <c r="K29" i="11"/>
  <c r="H29" i="11"/>
  <c r="M29" i="11" s="1"/>
  <c r="P29" i="11" s="1"/>
  <c r="O28" i="11"/>
  <c r="N28" i="11"/>
  <c r="L28" i="11"/>
  <c r="H28" i="11"/>
  <c r="M28" i="11" s="1"/>
  <c r="P28" i="11" s="1"/>
  <c r="O27" i="11"/>
  <c r="N27" i="11"/>
  <c r="M27" i="11"/>
  <c r="P27" i="11" s="1"/>
  <c r="L27" i="11"/>
  <c r="H27" i="11"/>
  <c r="K27" i="11" s="1"/>
  <c r="P26" i="11"/>
  <c r="O26" i="11"/>
  <c r="N26" i="11"/>
  <c r="M26" i="11"/>
  <c r="L26" i="11"/>
  <c r="H26" i="11"/>
  <c r="K26" i="11" s="1"/>
  <c r="O25" i="11"/>
  <c r="N25" i="11"/>
  <c r="L25" i="11"/>
  <c r="K25" i="11"/>
  <c r="H25" i="11"/>
  <c r="M25" i="11" s="1"/>
  <c r="P25" i="11" s="1"/>
  <c r="O24" i="11"/>
  <c r="N24" i="11"/>
  <c r="L24" i="11"/>
  <c r="H24" i="11"/>
  <c r="M24" i="11" s="1"/>
  <c r="P24" i="11" s="1"/>
  <c r="O23" i="11"/>
  <c r="N23" i="11"/>
  <c r="M23" i="11"/>
  <c r="P23" i="11" s="1"/>
  <c r="L23" i="11"/>
  <c r="H23" i="11"/>
  <c r="K23" i="11" s="1"/>
  <c r="P22" i="11"/>
  <c r="O22" i="11"/>
  <c r="N22" i="11"/>
  <c r="M22" i="11"/>
  <c r="L22" i="11"/>
  <c r="H22" i="11"/>
  <c r="K22" i="11" s="1"/>
  <c r="O21" i="11"/>
  <c r="N21" i="11"/>
  <c r="L21" i="11"/>
  <c r="K21" i="11"/>
  <c r="H21" i="11"/>
  <c r="M21" i="11" s="1"/>
  <c r="P21" i="11" s="1"/>
  <c r="O20" i="11"/>
  <c r="N20" i="11"/>
  <c r="L20" i="11"/>
  <c r="H20" i="11"/>
  <c r="M20" i="11" s="1"/>
  <c r="P20" i="11" s="1"/>
  <c r="O19" i="11"/>
  <c r="N19" i="11"/>
  <c r="M19" i="11"/>
  <c r="P19" i="11" s="1"/>
  <c r="L19" i="11"/>
  <c r="H19" i="11"/>
  <c r="K19" i="11" s="1"/>
  <c r="P18" i="11"/>
  <c r="O18" i="11"/>
  <c r="N18" i="11"/>
  <c r="M18" i="11"/>
  <c r="L18" i="11"/>
  <c r="H18" i="11"/>
  <c r="K18" i="11" s="1"/>
  <c r="O17" i="11"/>
  <c r="N17" i="11"/>
  <c r="L17" i="11"/>
  <c r="K17" i="11"/>
  <c r="H17" i="11"/>
  <c r="M17" i="11" s="1"/>
  <c r="P17" i="11" s="1"/>
  <c r="O16" i="11"/>
  <c r="N16" i="11"/>
  <c r="L16" i="11"/>
  <c r="H16" i="11"/>
  <c r="M16" i="11" s="1"/>
  <c r="P16" i="11" s="1"/>
  <c r="O15" i="11"/>
  <c r="N15" i="11"/>
  <c r="M15" i="11"/>
  <c r="P15" i="11" s="1"/>
  <c r="L15" i="11"/>
  <c r="H15" i="11"/>
  <c r="K15" i="11" s="1"/>
  <c r="O116" i="10"/>
  <c r="N116" i="10"/>
  <c r="M116" i="10"/>
  <c r="P116" i="10" s="1"/>
  <c r="L116" i="10"/>
  <c r="K116" i="10"/>
  <c r="H116" i="10"/>
  <c r="O115" i="10"/>
  <c r="N115" i="10"/>
  <c r="L115" i="10"/>
  <c r="H115" i="10"/>
  <c r="K115" i="10" s="1"/>
  <c r="O114" i="10"/>
  <c r="N114" i="10"/>
  <c r="M114" i="10"/>
  <c r="P114" i="10" s="1"/>
  <c r="L114" i="10"/>
  <c r="K114" i="10"/>
  <c r="H114" i="10"/>
  <c r="O113" i="10"/>
  <c r="N113" i="10"/>
  <c r="L113" i="10"/>
  <c r="H113" i="10"/>
  <c r="M113" i="10" s="1"/>
  <c r="P113" i="10" s="1"/>
  <c r="O112" i="10"/>
  <c r="N112" i="10"/>
  <c r="M112" i="10"/>
  <c r="P112" i="10" s="1"/>
  <c r="L112" i="10"/>
  <c r="K112" i="10"/>
  <c r="H112" i="10"/>
  <c r="O111" i="10"/>
  <c r="N111" i="10"/>
  <c r="L111" i="10"/>
  <c r="H111" i="10"/>
  <c r="K111" i="10" s="1"/>
  <c r="O110" i="10"/>
  <c r="N110" i="10"/>
  <c r="M110" i="10"/>
  <c r="P110" i="10" s="1"/>
  <c r="L110" i="10"/>
  <c r="K110" i="10"/>
  <c r="H110" i="10"/>
  <c r="O109" i="10"/>
  <c r="N109" i="10"/>
  <c r="L109" i="10"/>
  <c r="H109" i="10"/>
  <c r="M109" i="10" s="1"/>
  <c r="P109" i="10" s="1"/>
  <c r="O108" i="10"/>
  <c r="N108" i="10"/>
  <c r="M108" i="10"/>
  <c r="P108" i="10" s="1"/>
  <c r="L108" i="10"/>
  <c r="K108" i="10"/>
  <c r="H108" i="10"/>
  <c r="O107" i="10"/>
  <c r="N107" i="10"/>
  <c r="L107" i="10"/>
  <c r="H107" i="10"/>
  <c r="K107" i="10" s="1"/>
  <c r="O106" i="10"/>
  <c r="N106" i="10"/>
  <c r="M106" i="10"/>
  <c r="P106" i="10" s="1"/>
  <c r="L106" i="10"/>
  <c r="K106" i="10"/>
  <c r="H106" i="10"/>
  <c r="O105" i="10"/>
  <c r="N105" i="10"/>
  <c r="L105" i="10"/>
  <c r="H105" i="10"/>
  <c r="M105" i="10" s="1"/>
  <c r="P105" i="10" s="1"/>
  <c r="O104" i="10"/>
  <c r="N104" i="10"/>
  <c r="M104" i="10"/>
  <c r="P104" i="10" s="1"/>
  <c r="L104" i="10"/>
  <c r="K104" i="10"/>
  <c r="H104" i="10"/>
  <c r="O103" i="10"/>
  <c r="N103" i="10"/>
  <c r="L103" i="10"/>
  <c r="H103" i="10"/>
  <c r="K103" i="10" s="1"/>
  <c r="O102" i="10"/>
  <c r="N102" i="10"/>
  <c r="M102" i="10"/>
  <c r="P102" i="10" s="1"/>
  <c r="L102" i="10"/>
  <c r="K102" i="10"/>
  <c r="H102" i="10"/>
  <c r="O101" i="10"/>
  <c r="N101" i="10"/>
  <c r="L101" i="10"/>
  <c r="H101" i="10"/>
  <c r="M101" i="10" s="1"/>
  <c r="P101" i="10" s="1"/>
  <c r="O100" i="10"/>
  <c r="N100" i="10"/>
  <c r="M100" i="10"/>
  <c r="P100" i="10" s="1"/>
  <c r="L100" i="10"/>
  <c r="K100" i="10"/>
  <c r="H100" i="10"/>
  <c r="O99" i="10"/>
  <c r="N99" i="10"/>
  <c r="L99" i="10"/>
  <c r="H99" i="10"/>
  <c r="K99" i="10" s="1"/>
  <c r="O98" i="10"/>
  <c r="N98" i="10"/>
  <c r="M98" i="10"/>
  <c r="P98" i="10" s="1"/>
  <c r="L98" i="10"/>
  <c r="K98" i="10"/>
  <c r="H98" i="10"/>
  <c r="O97" i="10"/>
  <c r="N97" i="10"/>
  <c r="L97" i="10"/>
  <c r="H97" i="10"/>
  <c r="M97" i="10" s="1"/>
  <c r="P97" i="10" s="1"/>
  <c r="O96" i="10"/>
  <c r="N96" i="10"/>
  <c r="M96" i="10"/>
  <c r="P96" i="10" s="1"/>
  <c r="L96" i="10"/>
  <c r="K96" i="10"/>
  <c r="H96" i="10"/>
  <c r="O95" i="10"/>
  <c r="N95" i="10"/>
  <c r="L95" i="10"/>
  <c r="H95" i="10"/>
  <c r="K95" i="10" s="1"/>
  <c r="O94" i="10"/>
  <c r="N94" i="10"/>
  <c r="M94" i="10"/>
  <c r="P94" i="10" s="1"/>
  <c r="L94" i="10"/>
  <c r="K94" i="10"/>
  <c r="H94" i="10"/>
  <c r="O93" i="10"/>
  <c r="N93" i="10"/>
  <c r="L93" i="10"/>
  <c r="H93" i="10"/>
  <c r="M93" i="10" s="1"/>
  <c r="P93" i="10" s="1"/>
  <c r="O92" i="10"/>
  <c r="N92" i="10"/>
  <c r="M92" i="10"/>
  <c r="P92" i="10" s="1"/>
  <c r="L92" i="10"/>
  <c r="K92" i="10"/>
  <c r="H92" i="10"/>
  <c r="O91" i="10"/>
  <c r="N91" i="10"/>
  <c r="L91" i="10"/>
  <c r="H91" i="10"/>
  <c r="K91" i="10" s="1"/>
  <c r="O90" i="10"/>
  <c r="N90" i="10"/>
  <c r="M90" i="10"/>
  <c r="P90" i="10" s="1"/>
  <c r="L90" i="10"/>
  <c r="K90" i="10"/>
  <c r="H90" i="10"/>
  <c r="O89" i="10"/>
  <c r="N89" i="10"/>
  <c r="L89" i="10"/>
  <c r="H89" i="10"/>
  <c r="M89" i="10" s="1"/>
  <c r="P89" i="10" s="1"/>
  <c r="O88" i="10"/>
  <c r="N88" i="10"/>
  <c r="M88" i="10"/>
  <c r="P88" i="10" s="1"/>
  <c r="L88" i="10"/>
  <c r="K88" i="10"/>
  <c r="H88" i="10"/>
  <c r="O87" i="10"/>
  <c r="N87" i="10"/>
  <c r="L87" i="10"/>
  <c r="H87" i="10"/>
  <c r="K87" i="10" s="1"/>
  <c r="O86" i="10"/>
  <c r="N86" i="10"/>
  <c r="M86" i="10"/>
  <c r="P86" i="10" s="1"/>
  <c r="L86" i="10"/>
  <c r="K86" i="10"/>
  <c r="H86" i="10"/>
  <c r="O85" i="10"/>
  <c r="N85" i="10"/>
  <c r="L85" i="10"/>
  <c r="H85" i="10"/>
  <c r="M85" i="10" s="1"/>
  <c r="P85" i="10" s="1"/>
  <c r="O84" i="10"/>
  <c r="N84" i="10"/>
  <c r="M84" i="10"/>
  <c r="P84" i="10" s="1"/>
  <c r="L84" i="10"/>
  <c r="K84" i="10"/>
  <c r="H84" i="10"/>
  <c r="O83" i="10"/>
  <c r="N83" i="10"/>
  <c r="L83" i="10"/>
  <c r="H83" i="10"/>
  <c r="K83" i="10" s="1"/>
  <c r="O82" i="10"/>
  <c r="N82" i="10"/>
  <c r="M82" i="10"/>
  <c r="P82" i="10" s="1"/>
  <c r="L82" i="10"/>
  <c r="K82" i="10"/>
  <c r="H82" i="10"/>
  <c r="O81" i="10"/>
  <c r="N81" i="10"/>
  <c r="L81" i="10"/>
  <c r="H81" i="10"/>
  <c r="M81" i="10" s="1"/>
  <c r="P81" i="10" s="1"/>
  <c r="O80" i="10"/>
  <c r="N80" i="10"/>
  <c r="M80" i="10"/>
  <c r="P80" i="10" s="1"/>
  <c r="L80" i="10"/>
  <c r="K80" i="10"/>
  <c r="H80" i="10"/>
  <c r="O79" i="10"/>
  <c r="N79" i="10"/>
  <c r="L79" i="10"/>
  <c r="H79" i="10"/>
  <c r="K79" i="10" s="1"/>
  <c r="O78" i="10"/>
  <c r="N78" i="10"/>
  <c r="M78" i="10"/>
  <c r="P78" i="10" s="1"/>
  <c r="L78" i="10"/>
  <c r="K78" i="10"/>
  <c r="H78" i="10"/>
  <c r="O77" i="10"/>
  <c r="N77" i="10"/>
  <c r="L77" i="10"/>
  <c r="H77" i="10"/>
  <c r="M77" i="10" s="1"/>
  <c r="P77" i="10" s="1"/>
  <c r="O76" i="10"/>
  <c r="N76" i="10"/>
  <c r="M76" i="10"/>
  <c r="P76" i="10" s="1"/>
  <c r="L76" i="10"/>
  <c r="K76" i="10"/>
  <c r="H76" i="10"/>
  <c r="O75" i="10"/>
  <c r="N75" i="10"/>
  <c r="L75" i="10"/>
  <c r="H75" i="10"/>
  <c r="K75" i="10" s="1"/>
  <c r="O74" i="10"/>
  <c r="N74" i="10"/>
  <c r="M74" i="10"/>
  <c r="P74" i="10" s="1"/>
  <c r="L74" i="10"/>
  <c r="K74" i="10"/>
  <c r="H74" i="10"/>
  <c r="O73" i="10"/>
  <c r="N73" i="10"/>
  <c r="L73" i="10"/>
  <c r="H73" i="10"/>
  <c r="M73" i="10" s="1"/>
  <c r="P73" i="10" s="1"/>
  <c r="O72" i="10"/>
  <c r="N72" i="10"/>
  <c r="M72" i="10"/>
  <c r="P72" i="10" s="1"/>
  <c r="L72" i="10"/>
  <c r="K72" i="10"/>
  <c r="H72" i="10"/>
  <c r="O71" i="10"/>
  <c r="N71" i="10"/>
  <c r="L71" i="10"/>
  <c r="H71" i="10"/>
  <c r="K71" i="10" s="1"/>
  <c r="O70" i="10"/>
  <c r="N70" i="10"/>
  <c r="M70" i="10"/>
  <c r="P70" i="10" s="1"/>
  <c r="L70" i="10"/>
  <c r="K70" i="10"/>
  <c r="H70" i="10"/>
  <c r="O69" i="10"/>
  <c r="N69" i="10"/>
  <c r="L69" i="10"/>
  <c r="H69" i="10"/>
  <c r="M69" i="10" s="1"/>
  <c r="P69" i="10" s="1"/>
  <c r="O68" i="10"/>
  <c r="N68" i="10"/>
  <c r="M68" i="10"/>
  <c r="P68" i="10" s="1"/>
  <c r="L68" i="10"/>
  <c r="K68" i="10"/>
  <c r="H68" i="10"/>
  <c r="O67" i="10"/>
  <c r="N67" i="10"/>
  <c r="L67" i="10"/>
  <c r="H67" i="10"/>
  <c r="K67" i="10" s="1"/>
  <c r="O66" i="10"/>
  <c r="N66" i="10"/>
  <c r="M66" i="10"/>
  <c r="P66" i="10" s="1"/>
  <c r="L66" i="10"/>
  <c r="K66" i="10"/>
  <c r="H66" i="10"/>
  <c r="O65" i="10"/>
  <c r="N65" i="10"/>
  <c r="L65" i="10"/>
  <c r="H65" i="10"/>
  <c r="M65" i="10" s="1"/>
  <c r="P65" i="10" s="1"/>
  <c r="O64" i="10"/>
  <c r="N64" i="10"/>
  <c r="M64" i="10"/>
  <c r="P64" i="10" s="1"/>
  <c r="L64" i="10"/>
  <c r="K64" i="10"/>
  <c r="H64" i="10"/>
  <c r="O63" i="10"/>
  <c r="N63" i="10"/>
  <c r="L63" i="10"/>
  <c r="H63" i="10"/>
  <c r="K63" i="10" s="1"/>
  <c r="O62" i="10"/>
  <c r="N62" i="10"/>
  <c r="M62" i="10"/>
  <c r="P62" i="10" s="1"/>
  <c r="L62" i="10"/>
  <c r="K62" i="10"/>
  <c r="H62" i="10"/>
  <c r="O61" i="10"/>
  <c r="N61" i="10"/>
  <c r="L61" i="10"/>
  <c r="H61" i="10"/>
  <c r="M61" i="10" s="1"/>
  <c r="P61" i="10" s="1"/>
  <c r="O60" i="10"/>
  <c r="N60" i="10"/>
  <c r="M60" i="10"/>
  <c r="P60" i="10" s="1"/>
  <c r="L60" i="10"/>
  <c r="K60" i="10"/>
  <c r="H60" i="10"/>
  <c r="O59" i="10"/>
  <c r="N59" i="10"/>
  <c r="L59" i="10"/>
  <c r="H59" i="10"/>
  <c r="K59" i="10" s="1"/>
  <c r="O58" i="10"/>
  <c r="N58" i="10"/>
  <c r="M58" i="10"/>
  <c r="P58" i="10" s="1"/>
  <c r="L58" i="10"/>
  <c r="K58" i="10"/>
  <c r="H58" i="10"/>
  <c r="O57" i="10"/>
  <c r="N57" i="10"/>
  <c r="L57" i="10"/>
  <c r="H57" i="10"/>
  <c r="M57" i="10" s="1"/>
  <c r="P57" i="10" s="1"/>
  <c r="O56" i="10"/>
  <c r="N56" i="10"/>
  <c r="M56" i="10"/>
  <c r="P56" i="10" s="1"/>
  <c r="L56" i="10"/>
  <c r="K56" i="10"/>
  <c r="H56" i="10"/>
  <c r="O55" i="10"/>
  <c r="N55" i="10"/>
  <c r="L55" i="10"/>
  <c r="H55" i="10"/>
  <c r="K55" i="10" s="1"/>
  <c r="O54" i="10"/>
  <c r="N54" i="10"/>
  <c r="M54" i="10"/>
  <c r="P54" i="10" s="1"/>
  <c r="L54" i="10"/>
  <c r="K54" i="10"/>
  <c r="H54" i="10"/>
  <c r="O53" i="10"/>
  <c r="N53" i="10"/>
  <c r="L53" i="10"/>
  <c r="H53" i="10"/>
  <c r="M53" i="10" s="1"/>
  <c r="P53" i="10" s="1"/>
  <c r="O52" i="10"/>
  <c r="N52" i="10"/>
  <c r="M52" i="10"/>
  <c r="P52" i="10" s="1"/>
  <c r="L52" i="10"/>
  <c r="K52" i="10"/>
  <c r="H52" i="10"/>
  <c r="O51" i="10"/>
  <c r="N51" i="10"/>
  <c r="L51" i="10"/>
  <c r="H51" i="10"/>
  <c r="K51" i="10" s="1"/>
  <c r="O50" i="10"/>
  <c r="N50" i="10"/>
  <c r="M50" i="10"/>
  <c r="P50" i="10" s="1"/>
  <c r="L50" i="10"/>
  <c r="K50" i="10"/>
  <c r="H50" i="10"/>
  <c r="O49" i="10"/>
  <c r="N49" i="10"/>
  <c r="L49" i="10"/>
  <c r="H49" i="10"/>
  <c r="O48" i="10"/>
  <c r="N48" i="10"/>
  <c r="M48" i="10"/>
  <c r="P48" i="10" s="1"/>
  <c r="L48" i="10"/>
  <c r="K48" i="10"/>
  <c r="H48" i="10"/>
  <c r="O47" i="10"/>
  <c r="N47" i="10"/>
  <c r="L47" i="10"/>
  <c r="H47" i="10"/>
  <c r="K47" i="10" s="1"/>
  <c r="O46" i="10"/>
  <c r="N46" i="10"/>
  <c r="M46" i="10"/>
  <c r="L46" i="10"/>
  <c r="K46" i="10"/>
  <c r="H46" i="10"/>
  <c r="O45" i="10"/>
  <c r="N45" i="10"/>
  <c r="L45" i="10"/>
  <c r="H45" i="10"/>
  <c r="O44" i="10"/>
  <c r="N44" i="10"/>
  <c r="M44" i="10"/>
  <c r="P44" i="10" s="1"/>
  <c r="L44" i="10"/>
  <c r="K44" i="10"/>
  <c r="H44" i="10"/>
  <c r="O43" i="10"/>
  <c r="N43" i="10"/>
  <c r="L43" i="10"/>
  <c r="H43" i="10"/>
  <c r="K43" i="10" s="1"/>
  <c r="O42" i="10"/>
  <c r="N42" i="10"/>
  <c r="M42" i="10"/>
  <c r="L42" i="10"/>
  <c r="K42" i="10"/>
  <c r="H42" i="10"/>
  <c r="O41" i="10"/>
  <c r="N41" i="10"/>
  <c r="L41" i="10"/>
  <c r="H41" i="10"/>
  <c r="O40" i="10"/>
  <c r="N40" i="10"/>
  <c r="M40" i="10"/>
  <c r="P40" i="10" s="1"/>
  <c r="L40" i="10"/>
  <c r="K40" i="10"/>
  <c r="H40" i="10"/>
  <c r="O39" i="10"/>
  <c r="N39" i="10"/>
  <c r="L39" i="10"/>
  <c r="H39" i="10"/>
  <c r="K39" i="10" s="1"/>
  <c r="O38" i="10"/>
  <c r="N38" i="10"/>
  <c r="M38" i="10"/>
  <c r="P38" i="10" s="1"/>
  <c r="L38" i="10"/>
  <c r="K38" i="10"/>
  <c r="H38" i="10"/>
  <c r="O37" i="10"/>
  <c r="N37" i="10"/>
  <c r="L37" i="10"/>
  <c r="H37" i="10"/>
  <c r="O36" i="10"/>
  <c r="N36" i="10"/>
  <c r="M36" i="10"/>
  <c r="P36" i="10" s="1"/>
  <c r="L36" i="10"/>
  <c r="K36" i="10"/>
  <c r="H36" i="10"/>
  <c r="O35" i="10"/>
  <c r="N35" i="10"/>
  <c r="L35" i="10"/>
  <c r="H35" i="10"/>
  <c r="K35" i="10" s="1"/>
  <c r="O34" i="10"/>
  <c r="N34" i="10"/>
  <c r="M34" i="10"/>
  <c r="P34" i="10" s="1"/>
  <c r="L34" i="10"/>
  <c r="K34" i="10"/>
  <c r="H34" i="10"/>
  <c r="O33" i="10"/>
  <c r="N33" i="10"/>
  <c r="L33" i="10"/>
  <c r="H33" i="10"/>
  <c r="O32" i="10"/>
  <c r="N32" i="10"/>
  <c r="M32" i="10"/>
  <c r="P32" i="10" s="1"/>
  <c r="L32" i="10"/>
  <c r="K32" i="10"/>
  <c r="H32" i="10"/>
  <c r="O31" i="10"/>
  <c r="N31" i="10"/>
  <c r="L31" i="10"/>
  <c r="H31" i="10"/>
  <c r="K31" i="10" s="1"/>
  <c r="O30" i="10"/>
  <c r="N30" i="10"/>
  <c r="M30" i="10"/>
  <c r="L30" i="10"/>
  <c r="K30" i="10"/>
  <c r="H30" i="10"/>
  <c r="O29" i="10"/>
  <c r="N29" i="10"/>
  <c r="L29" i="10"/>
  <c r="H29" i="10"/>
  <c r="O28" i="10"/>
  <c r="N28" i="10"/>
  <c r="M28" i="10"/>
  <c r="P28" i="10" s="1"/>
  <c r="L28" i="10"/>
  <c r="K28" i="10"/>
  <c r="H28" i="10"/>
  <c r="O27" i="10"/>
  <c r="N27" i="10"/>
  <c r="L27" i="10"/>
  <c r="H27" i="10"/>
  <c r="K27" i="10" s="1"/>
  <c r="O26" i="10"/>
  <c r="N26" i="10"/>
  <c r="M26" i="10"/>
  <c r="L26" i="10"/>
  <c r="K26" i="10"/>
  <c r="H26" i="10"/>
  <c r="O25" i="10"/>
  <c r="N25" i="10"/>
  <c r="L25" i="10"/>
  <c r="H25" i="10"/>
  <c r="O24" i="10"/>
  <c r="N24" i="10"/>
  <c r="M24" i="10"/>
  <c r="P24" i="10" s="1"/>
  <c r="L24" i="10"/>
  <c r="K24" i="10"/>
  <c r="H24" i="10"/>
  <c r="O23" i="10"/>
  <c r="N23" i="10"/>
  <c r="L23" i="10"/>
  <c r="H23" i="10"/>
  <c r="K23" i="10" s="1"/>
  <c r="O22" i="10"/>
  <c r="N22" i="10"/>
  <c r="M22" i="10"/>
  <c r="P22" i="10" s="1"/>
  <c r="L22" i="10"/>
  <c r="K22" i="10"/>
  <c r="H22" i="10"/>
  <c r="O21" i="10"/>
  <c r="N21" i="10"/>
  <c r="L21" i="10"/>
  <c r="H21" i="10"/>
  <c r="O20" i="10"/>
  <c r="N20" i="10"/>
  <c r="M20" i="10"/>
  <c r="P20" i="10" s="1"/>
  <c r="L20" i="10"/>
  <c r="K20" i="10"/>
  <c r="H20" i="10"/>
  <c r="O19" i="10"/>
  <c r="N19" i="10"/>
  <c r="L19" i="10"/>
  <c r="H19" i="10"/>
  <c r="K19" i="10" s="1"/>
  <c r="O18" i="10"/>
  <c r="N18" i="10"/>
  <c r="M18" i="10"/>
  <c r="P18" i="10" s="1"/>
  <c r="L18" i="10"/>
  <c r="K18" i="10"/>
  <c r="H18" i="10"/>
  <c r="O17" i="10"/>
  <c r="N17" i="10"/>
  <c r="L17" i="10"/>
  <c r="H17" i="10"/>
  <c r="O16" i="10"/>
  <c r="N16" i="10"/>
  <c r="M16" i="10"/>
  <c r="P16" i="10" s="1"/>
  <c r="L16" i="10"/>
  <c r="K16" i="10"/>
  <c r="H16" i="10"/>
  <c r="O15" i="10"/>
  <c r="N15" i="10"/>
  <c r="L15" i="10"/>
  <c r="H15" i="10"/>
  <c r="K15" i="10" s="1"/>
  <c r="H14" i="11"/>
  <c r="H14" i="10"/>
  <c r="O24" i="9"/>
  <c r="N24" i="9"/>
  <c r="M24" i="9"/>
  <c r="P24" i="9" s="1"/>
  <c r="L24" i="9"/>
  <c r="H24" i="9"/>
  <c r="K24" i="9" s="1"/>
  <c r="P23" i="9"/>
  <c r="O23" i="9"/>
  <c r="N23" i="9"/>
  <c r="M23" i="9"/>
  <c r="L23" i="9"/>
  <c r="H23" i="9"/>
  <c r="K23" i="9" s="1"/>
  <c r="O22" i="9"/>
  <c r="P22" i="9" s="1"/>
  <c r="N22" i="9"/>
  <c r="M22" i="9"/>
  <c r="L22" i="9"/>
  <c r="K22" i="9"/>
  <c r="H22" i="9"/>
  <c r="O21" i="9"/>
  <c r="N21" i="9"/>
  <c r="L21" i="9"/>
  <c r="H21" i="9"/>
  <c r="M21" i="9" s="1"/>
  <c r="P21" i="9" s="1"/>
  <c r="O20" i="9"/>
  <c r="N20" i="9"/>
  <c r="M20" i="9"/>
  <c r="P20" i="9" s="1"/>
  <c r="L20" i="9"/>
  <c r="H20" i="9"/>
  <c r="K20" i="9" s="1"/>
  <c r="P19" i="9"/>
  <c r="O19" i="9"/>
  <c r="N19" i="9"/>
  <c r="M19" i="9"/>
  <c r="L19" i="9"/>
  <c r="H19" i="9"/>
  <c r="K19" i="9" s="1"/>
  <c r="O18" i="9"/>
  <c r="P18" i="9" s="1"/>
  <c r="N18" i="9"/>
  <c r="M18" i="9"/>
  <c r="L18" i="9"/>
  <c r="K18" i="9"/>
  <c r="H18" i="9"/>
  <c r="O17" i="9"/>
  <c r="N17" i="9"/>
  <c r="L17" i="9"/>
  <c r="H17" i="9"/>
  <c r="M17" i="9" s="1"/>
  <c r="P17" i="9" s="1"/>
  <c r="O16" i="9"/>
  <c r="N16" i="9"/>
  <c r="M16" i="9"/>
  <c r="P16" i="9" s="1"/>
  <c r="L16" i="9"/>
  <c r="H16" i="9"/>
  <c r="K16" i="9" s="1"/>
  <c r="P15" i="9"/>
  <c r="O15" i="9"/>
  <c r="N15" i="9"/>
  <c r="M15" i="9"/>
  <c r="L15" i="9"/>
  <c r="H15" i="9"/>
  <c r="K15" i="9" s="1"/>
  <c r="H14" i="9"/>
  <c r="O27" i="8"/>
  <c r="N27" i="8"/>
  <c r="M27" i="8"/>
  <c r="P27" i="8" s="1"/>
  <c r="L27" i="8"/>
  <c r="K27" i="8"/>
  <c r="H27" i="8"/>
  <c r="O26" i="8"/>
  <c r="N26" i="8"/>
  <c r="L26" i="8"/>
  <c r="H26" i="8"/>
  <c r="K26" i="8" s="1"/>
  <c r="O25" i="8"/>
  <c r="N25" i="8"/>
  <c r="M25" i="8"/>
  <c r="P25" i="8" s="1"/>
  <c r="L25" i="8"/>
  <c r="K25" i="8"/>
  <c r="H25" i="8"/>
  <c r="O24" i="8"/>
  <c r="N24" i="8"/>
  <c r="L24" i="8"/>
  <c r="H24" i="8"/>
  <c r="M24" i="8" s="1"/>
  <c r="P24" i="8" s="1"/>
  <c r="O23" i="8"/>
  <c r="N23" i="8"/>
  <c r="M23" i="8"/>
  <c r="P23" i="8" s="1"/>
  <c r="L23" i="8"/>
  <c r="K23" i="8"/>
  <c r="H23" i="8"/>
  <c r="O22" i="8"/>
  <c r="N22" i="8"/>
  <c r="L22" i="8"/>
  <c r="H22" i="8"/>
  <c r="K22" i="8" s="1"/>
  <c r="O21" i="8"/>
  <c r="N21" i="8"/>
  <c r="M21" i="8"/>
  <c r="P21" i="8" s="1"/>
  <c r="L21" i="8"/>
  <c r="K21" i="8"/>
  <c r="H21" i="8"/>
  <c r="O20" i="8"/>
  <c r="N20" i="8"/>
  <c r="L20" i="8"/>
  <c r="H20" i="8"/>
  <c r="M20" i="8" s="1"/>
  <c r="P20" i="8" s="1"/>
  <c r="O19" i="8"/>
  <c r="N19" i="8"/>
  <c r="M19" i="8"/>
  <c r="P19" i="8" s="1"/>
  <c r="L19" i="8"/>
  <c r="K19" i="8"/>
  <c r="H19" i="8"/>
  <c r="O18" i="8"/>
  <c r="N18" i="8"/>
  <c r="L18" i="8"/>
  <c r="H18" i="8"/>
  <c r="K18" i="8" s="1"/>
  <c r="O17" i="8"/>
  <c r="N17" i="8"/>
  <c r="M17" i="8"/>
  <c r="P17" i="8" s="1"/>
  <c r="L17" i="8"/>
  <c r="K17" i="8"/>
  <c r="H17" i="8"/>
  <c r="O16" i="8"/>
  <c r="N16" i="8"/>
  <c r="L16" i="8"/>
  <c r="H16" i="8"/>
  <c r="M16" i="8" s="1"/>
  <c r="P16" i="8" s="1"/>
  <c r="O15" i="8"/>
  <c r="N15" i="8"/>
  <c r="M15" i="8"/>
  <c r="P15" i="8" s="1"/>
  <c r="L15" i="8"/>
  <c r="K15" i="8"/>
  <c r="H15" i="8"/>
  <c r="H14" i="8"/>
  <c r="O87" i="7"/>
  <c r="N87" i="7"/>
  <c r="M87" i="7"/>
  <c r="P87" i="7" s="1"/>
  <c r="L87" i="7"/>
  <c r="K87" i="7"/>
  <c r="H87" i="7"/>
  <c r="O86" i="7"/>
  <c r="N86" i="7"/>
  <c r="L86" i="7"/>
  <c r="H86" i="7"/>
  <c r="K86" i="7" s="1"/>
  <c r="O85" i="7"/>
  <c r="N85" i="7"/>
  <c r="L85" i="7"/>
  <c r="K85" i="7"/>
  <c r="H85" i="7"/>
  <c r="M85" i="7" s="1"/>
  <c r="P85" i="7" s="1"/>
  <c r="O84" i="7"/>
  <c r="N84" i="7"/>
  <c r="L84" i="7"/>
  <c r="H84" i="7"/>
  <c r="M84" i="7" s="1"/>
  <c r="P84" i="7" s="1"/>
  <c r="O83" i="7"/>
  <c r="N83" i="7"/>
  <c r="M83" i="7"/>
  <c r="P83" i="7" s="1"/>
  <c r="L83" i="7"/>
  <c r="K83" i="7"/>
  <c r="H83" i="7"/>
  <c r="O82" i="7"/>
  <c r="N82" i="7"/>
  <c r="L82" i="7"/>
  <c r="H82" i="7"/>
  <c r="K82" i="7" s="1"/>
  <c r="O81" i="7"/>
  <c r="N81" i="7"/>
  <c r="M81" i="7"/>
  <c r="P81" i="7" s="1"/>
  <c r="L81" i="7"/>
  <c r="K81" i="7"/>
  <c r="H81" i="7"/>
  <c r="O80" i="7"/>
  <c r="N80" i="7"/>
  <c r="L80" i="7"/>
  <c r="H80" i="7"/>
  <c r="M80" i="7" s="1"/>
  <c r="P80" i="7" s="1"/>
  <c r="O79" i="7"/>
  <c r="N79" i="7"/>
  <c r="M79" i="7"/>
  <c r="P79" i="7" s="1"/>
  <c r="L79" i="7"/>
  <c r="K79" i="7"/>
  <c r="H79" i="7"/>
  <c r="O78" i="7"/>
  <c r="N78" i="7"/>
  <c r="L78" i="7"/>
  <c r="H78" i="7"/>
  <c r="K78" i="7" s="1"/>
  <c r="O77" i="7"/>
  <c r="N77" i="7"/>
  <c r="M77" i="7"/>
  <c r="P77" i="7" s="1"/>
  <c r="L77" i="7"/>
  <c r="K77" i="7"/>
  <c r="H77" i="7"/>
  <c r="O76" i="7"/>
  <c r="N76" i="7"/>
  <c r="L76" i="7"/>
  <c r="H76" i="7"/>
  <c r="M76" i="7" s="1"/>
  <c r="P76" i="7" s="1"/>
  <c r="O75" i="7"/>
  <c r="N75" i="7"/>
  <c r="M75" i="7"/>
  <c r="P75" i="7" s="1"/>
  <c r="L75" i="7"/>
  <c r="K75" i="7"/>
  <c r="H75" i="7"/>
  <c r="O74" i="7"/>
  <c r="N74" i="7"/>
  <c r="L74" i="7"/>
  <c r="H74" i="7"/>
  <c r="K74" i="7" s="1"/>
  <c r="O73" i="7"/>
  <c r="N73" i="7"/>
  <c r="M73" i="7"/>
  <c r="P73" i="7" s="1"/>
  <c r="L73" i="7"/>
  <c r="K73" i="7"/>
  <c r="H73" i="7"/>
  <c r="O72" i="7"/>
  <c r="N72" i="7"/>
  <c r="L72" i="7"/>
  <c r="H72" i="7"/>
  <c r="M72" i="7" s="1"/>
  <c r="P72" i="7" s="1"/>
  <c r="O71" i="7"/>
  <c r="N71" i="7"/>
  <c r="M71" i="7"/>
  <c r="P71" i="7" s="1"/>
  <c r="L71" i="7"/>
  <c r="K71" i="7"/>
  <c r="H71" i="7"/>
  <c r="O70" i="7"/>
  <c r="N70" i="7"/>
  <c r="L70" i="7"/>
  <c r="H70" i="7"/>
  <c r="K70" i="7" s="1"/>
  <c r="O69" i="7"/>
  <c r="N69" i="7"/>
  <c r="M69" i="7"/>
  <c r="P69" i="7" s="1"/>
  <c r="L69" i="7"/>
  <c r="K69" i="7"/>
  <c r="H69" i="7"/>
  <c r="O68" i="7"/>
  <c r="N68" i="7"/>
  <c r="L68" i="7"/>
  <c r="H68" i="7"/>
  <c r="M68" i="7" s="1"/>
  <c r="P68" i="7" s="1"/>
  <c r="O67" i="7"/>
  <c r="N67" i="7"/>
  <c r="M67" i="7"/>
  <c r="P67" i="7" s="1"/>
  <c r="L67" i="7"/>
  <c r="K67" i="7"/>
  <c r="H67" i="7"/>
  <c r="O66" i="7"/>
  <c r="N66" i="7"/>
  <c r="L66" i="7"/>
  <c r="H66" i="7"/>
  <c r="K66" i="7" s="1"/>
  <c r="O65" i="7"/>
  <c r="N65" i="7"/>
  <c r="M65" i="7"/>
  <c r="P65" i="7" s="1"/>
  <c r="L65" i="7"/>
  <c r="K65" i="7"/>
  <c r="H65" i="7"/>
  <c r="O64" i="7"/>
  <c r="N64" i="7"/>
  <c r="L64" i="7"/>
  <c r="H64" i="7"/>
  <c r="M64" i="7" s="1"/>
  <c r="P64" i="7" s="1"/>
  <c r="O63" i="7"/>
  <c r="N63" i="7"/>
  <c r="M63" i="7"/>
  <c r="P63" i="7" s="1"/>
  <c r="L63" i="7"/>
  <c r="K63" i="7"/>
  <c r="H63" i="7"/>
  <c r="O62" i="7"/>
  <c r="N62" i="7"/>
  <c r="L62" i="7"/>
  <c r="H62" i="7"/>
  <c r="K62" i="7" s="1"/>
  <c r="O61" i="7"/>
  <c r="N61" i="7"/>
  <c r="M61" i="7"/>
  <c r="P61" i="7" s="1"/>
  <c r="L61" i="7"/>
  <c r="K61" i="7"/>
  <c r="H61" i="7"/>
  <c r="O60" i="7"/>
  <c r="N60" i="7"/>
  <c r="L60" i="7"/>
  <c r="H60" i="7"/>
  <c r="M60" i="7" s="1"/>
  <c r="P60" i="7" s="1"/>
  <c r="O59" i="7"/>
  <c r="N59" i="7"/>
  <c r="M59" i="7"/>
  <c r="P59" i="7" s="1"/>
  <c r="L59" i="7"/>
  <c r="K59" i="7"/>
  <c r="H59" i="7"/>
  <c r="O58" i="7"/>
  <c r="N58" i="7"/>
  <c r="L58" i="7"/>
  <c r="H58" i="7"/>
  <c r="K58" i="7" s="1"/>
  <c r="O57" i="7"/>
  <c r="N57" i="7"/>
  <c r="M57" i="7"/>
  <c r="P57" i="7" s="1"/>
  <c r="L57" i="7"/>
  <c r="K57" i="7"/>
  <c r="H57" i="7"/>
  <c r="O56" i="7"/>
  <c r="N56" i="7"/>
  <c r="L56" i="7"/>
  <c r="H56" i="7"/>
  <c r="M56" i="7" s="1"/>
  <c r="P56" i="7" s="1"/>
  <c r="O55" i="7"/>
  <c r="N55" i="7"/>
  <c r="M55" i="7"/>
  <c r="P55" i="7" s="1"/>
  <c r="L55" i="7"/>
  <c r="K55" i="7"/>
  <c r="H55" i="7"/>
  <c r="O54" i="7"/>
  <c r="N54" i="7"/>
  <c r="L54" i="7"/>
  <c r="H54" i="7"/>
  <c r="K54" i="7" s="1"/>
  <c r="O53" i="7"/>
  <c r="N53" i="7"/>
  <c r="M53" i="7"/>
  <c r="P53" i="7" s="1"/>
  <c r="L53" i="7"/>
  <c r="K53" i="7"/>
  <c r="H53" i="7"/>
  <c r="O52" i="7"/>
  <c r="N52" i="7"/>
  <c r="L52" i="7"/>
  <c r="H52" i="7"/>
  <c r="M52" i="7" s="1"/>
  <c r="P52" i="7" s="1"/>
  <c r="O51" i="7"/>
  <c r="N51" i="7"/>
  <c r="M51" i="7"/>
  <c r="P51" i="7" s="1"/>
  <c r="L51" i="7"/>
  <c r="K51" i="7"/>
  <c r="H51" i="7"/>
  <c r="O50" i="7"/>
  <c r="N50" i="7"/>
  <c r="L50" i="7"/>
  <c r="H50" i="7"/>
  <c r="K50" i="7" s="1"/>
  <c r="O49" i="7"/>
  <c r="N49" i="7"/>
  <c r="M49" i="7"/>
  <c r="P49" i="7" s="1"/>
  <c r="L49" i="7"/>
  <c r="K49" i="7"/>
  <c r="H49" i="7"/>
  <c r="O48" i="7"/>
  <c r="N48" i="7"/>
  <c r="L48" i="7"/>
  <c r="H48" i="7"/>
  <c r="M48" i="7" s="1"/>
  <c r="P48" i="7" s="1"/>
  <c r="O47" i="7"/>
  <c r="N47" i="7"/>
  <c r="M47" i="7"/>
  <c r="P47" i="7" s="1"/>
  <c r="L47" i="7"/>
  <c r="K47" i="7"/>
  <c r="H47" i="7"/>
  <c r="O46" i="7"/>
  <c r="N46" i="7"/>
  <c r="L46" i="7"/>
  <c r="H46" i="7"/>
  <c r="K46" i="7" s="1"/>
  <c r="O45" i="7"/>
  <c r="N45" i="7"/>
  <c r="M45" i="7"/>
  <c r="P45" i="7" s="1"/>
  <c r="L45" i="7"/>
  <c r="K45" i="7"/>
  <c r="H45" i="7"/>
  <c r="O44" i="7"/>
  <c r="N44" i="7"/>
  <c r="L44" i="7"/>
  <c r="H44" i="7"/>
  <c r="M44" i="7" s="1"/>
  <c r="P44" i="7" s="1"/>
  <c r="O43" i="7"/>
  <c r="N43" i="7"/>
  <c r="M43" i="7"/>
  <c r="P43" i="7" s="1"/>
  <c r="L43" i="7"/>
  <c r="K43" i="7"/>
  <c r="H43" i="7"/>
  <c r="O42" i="7"/>
  <c r="N42" i="7"/>
  <c r="L42" i="7"/>
  <c r="H42" i="7"/>
  <c r="K42" i="7" s="1"/>
  <c r="O41" i="7"/>
  <c r="N41" i="7"/>
  <c r="M41" i="7"/>
  <c r="P41" i="7" s="1"/>
  <c r="L41" i="7"/>
  <c r="K41" i="7"/>
  <c r="H41" i="7"/>
  <c r="O40" i="7"/>
  <c r="N40" i="7"/>
  <c r="L40" i="7"/>
  <c r="H40" i="7"/>
  <c r="M40" i="7" s="1"/>
  <c r="P40" i="7" s="1"/>
  <c r="O39" i="7"/>
  <c r="N39" i="7"/>
  <c r="M39" i="7"/>
  <c r="P39" i="7" s="1"/>
  <c r="L39" i="7"/>
  <c r="K39" i="7"/>
  <c r="H39" i="7"/>
  <c r="O38" i="7"/>
  <c r="N38" i="7"/>
  <c r="L38" i="7"/>
  <c r="H38" i="7"/>
  <c r="K38" i="7" s="1"/>
  <c r="O37" i="7"/>
  <c r="N37" i="7"/>
  <c r="M37" i="7"/>
  <c r="P37" i="7" s="1"/>
  <c r="L37" i="7"/>
  <c r="K37" i="7"/>
  <c r="H37" i="7"/>
  <c r="O36" i="7"/>
  <c r="N36" i="7"/>
  <c r="L36" i="7"/>
  <c r="H36" i="7"/>
  <c r="M36" i="7" s="1"/>
  <c r="P36" i="7" s="1"/>
  <c r="O35" i="7"/>
  <c r="N35" i="7"/>
  <c r="M35" i="7"/>
  <c r="P35" i="7" s="1"/>
  <c r="L35" i="7"/>
  <c r="K35" i="7"/>
  <c r="H35" i="7"/>
  <c r="O34" i="7"/>
  <c r="N34" i="7"/>
  <c r="L34" i="7"/>
  <c r="H34" i="7"/>
  <c r="K34" i="7" s="1"/>
  <c r="O33" i="7"/>
  <c r="N33" i="7"/>
  <c r="M33" i="7"/>
  <c r="P33" i="7" s="1"/>
  <c r="L33" i="7"/>
  <c r="K33" i="7"/>
  <c r="H33" i="7"/>
  <c r="O32" i="7"/>
  <c r="N32" i="7"/>
  <c r="L32" i="7"/>
  <c r="H32" i="7"/>
  <c r="M32" i="7" s="1"/>
  <c r="P32" i="7" s="1"/>
  <c r="O31" i="7"/>
  <c r="N31" i="7"/>
  <c r="M31" i="7"/>
  <c r="P31" i="7" s="1"/>
  <c r="L31" i="7"/>
  <c r="K31" i="7"/>
  <c r="H31" i="7"/>
  <c r="O30" i="7"/>
  <c r="N30" i="7"/>
  <c r="L30" i="7"/>
  <c r="H30" i="7"/>
  <c r="K30" i="7" s="1"/>
  <c r="O29" i="7"/>
  <c r="N29" i="7"/>
  <c r="M29" i="7"/>
  <c r="P29" i="7" s="1"/>
  <c r="L29" i="7"/>
  <c r="K29" i="7"/>
  <c r="H29" i="7"/>
  <c r="O28" i="7"/>
  <c r="N28" i="7"/>
  <c r="L28" i="7"/>
  <c r="H28" i="7"/>
  <c r="M28" i="7" s="1"/>
  <c r="P28" i="7" s="1"/>
  <c r="O27" i="7"/>
  <c r="N27" i="7"/>
  <c r="M27" i="7"/>
  <c r="P27" i="7" s="1"/>
  <c r="L27" i="7"/>
  <c r="K27" i="7"/>
  <c r="H27" i="7"/>
  <c r="O26" i="7"/>
  <c r="N26" i="7"/>
  <c r="L26" i="7"/>
  <c r="H26" i="7"/>
  <c r="K26" i="7" s="1"/>
  <c r="O25" i="7"/>
  <c r="N25" i="7"/>
  <c r="M25" i="7"/>
  <c r="P25" i="7" s="1"/>
  <c r="L25" i="7"/>
  <c r="K25" i="7"/>
  <c r="H25" i="7"/>
  <c r="O24" i="7"/>
  <c r="N24" i="7"/>
  <c r="L24" i="7"/>
  <c r="H24" i="7"/>
  <c r="M24" i="7" s="1"/>
  <c r="P24" i="7" s="1"/>
  <c r="O23" i="7"/>
  <c r="N23" i="7"/>
  <c r="M23" i="7"/>
  <c r="P23" i="7" s="1"/>
  <c r="L23" i="7"/>
  <c r="K23" i="7"/>
  <c r="H23" i="7"/>
  <c r="O22" i="7"/>
  <c r="N22" i="7"/>
  <c r="L22" i="7"/>
  <c r="H22" i="7"/>
  <c r="K22" i="7" s="1"/>
  <c r="O21" i="7"/>
  <c r="N21" i="7"/>
  <c r="M21" i="7"/>
  <c r="P21" i="7" s="1"/>
  <c r="L21" i="7"/>
  <c r="K21" i="7"/>
  <c r="H21" i="7"/>
  <c r="O20" i="7"/>
  <c r="N20" i="7"/>
  <c r="L20" i="7"/>
  <c r="H20" i="7"/>
  <c r="M20" i="7" s="1"/>
  <c r="P20" i="7" s="1"/>
  <c r="O19" i="7"/>
  <c r="N19" i="7"/>
  <c r="M19" i="7"/>
  <c r="P19" i="7" s="1"/>
  <c r="L19" i="7"/>
  <c r="K19" i="7"/>
  <c r="H19" i="7"/>
  <c r="O18" i="7"/>
  <c r="N18" i="7"/>
  <c r="L18" i="7"/>
  <c r="H18" i="7"/>
  <c r="K18" i="7" s="1"/>
  <c r="O17" i="7"/>
  <c r="N17" i="7"/>
  <c r="M17" i="7"/>
  <c r="P17" i="7" s="1"/>
  <c r="L17" i="7"/>
  <c r="K17" i="7"/>
  <c r="H17" i="7"/>
  <c r="O16" i="7"/>
  <c r="N16" i="7"/>
  <c r="L16" i="7"/>
  <c r="H16" i="7"/>
  <c r="M16" i="7" s="1"/>
  <c r="P16" i="7" s="1"/>
  <c r="O15" i="7"/>
  <c r="N15" i="7"/>
  <c r="M15" i="7"/>
  <c r="P15" i="7" s="1"/>
  <c r="L15" i="7"/>
  <c r="K15" i="7"/>
  <c r="H15" i="7"/>
  <c r="H14" i="7"/>
  <c r="O34" i="6"/>
  <c r="N34" i="6"/>
  <c r="M34" i="6"/>
  <c r="P34" i="6" s="1"/>
  <c r="L34" i="6"/>
  <c r="H34" i="6"/>
  <c r="K34" i="6" s="1"/>
  <c r="O33" i="6"/>
  <c r="N33" i="6"/>
  <c r="L33" i="6"/>
  <c r="H33" i="6"/>
  <c r="K33" i="6" s="1"/>
  <c r="O32" i="6"/>
  <c r="N32" i="6"/>
  <c r="L32" i="6"/>
  <c r="K32" i="6"/>
  <c r="H32" i="6"/>
  <c r="M32" i="6" s="1"/>
  <c r="P32" i="6" s="1"/>
  <c r="O31" i="6"/>
  <c r="N31" i="6"/>
  <c r="L31" i="6"/>
  <c r="H31" i="6"/>
  <c r="M31" i="6" s="1"/>
  <c r="P31" i="6" s="1"/>
  <c r="O30" i="6"/>
  <c r="N30" i="6"/>
  <c r="M30" i="6"/>
  <c r="P30" i="6" s="1"/>
  <c r="L30" i="6"/>
  <c r="K30" i="6"/>
  <c r="H30" i="6"/>
  <c r="O29" i="6"/>
  <c r="N29" i="6"/>
  <c r="L29" i="6"/>
  <c r="H29" i="6"/>
  <c r="K29" i="6" s="1"/>
  <c r="O28" i="6"/>
  <c r="N28" i="6"/>
  <c r="M28" i="6"/>
  <c r="P28" i="6" s="1"/>
  <c r="L28" i="6"/>
  <c r="K28" i="6"/>
  <c r="H28" i="6"/>
  <c r="O27" i="6"/>
  <c r="N27" i="6"/>
  <c r="L27" i="6"/>
  <c r="H27" i="6"/>
  <c r="M27" i="6" s="1"/>
  <c r="P27" i="6" s="1"/>
  <c r="O26" i="6"/>
  <c r="N26" i="6"/>
  <c r="M26" i="6"/>
  <c r="P26" i="6" s="1"/>
  <c r="L26" i="6"/>
  <c r="K26" i="6"/>
  <c r="H26" i="6"/>
  <c r="O25" i="6"/>
  <c r="N25" i="6"/>
  <c r="L25" i="6"/>
  <c r="H25" i="6"/>
  <c r="K25" i="6" s="1"/>
  <c r="O24" i="6"/>
  <c r="N24" i="6"/>
  <c r="M24" i="6"/>
  <c r="P24" i="6" s="1"/>
  <c r="L24" i="6"/>
  <c r="K24" i="6"/>
  <c r="H24" i="6"/>
  <c r="O23" i="6"/>
  <c r="N23" i="6"/>
  <c r="L23" i="6"/>
  <c r="H23" i="6"/>
  <c r="M23" i="6" s="1"/>
  <c r="P23" i="6" s="1"/>
  <c r="O22" i="6"/>
  <c r="N22" i="6"/>
  <c r="M22" i="6"/>
  <c r="P22" i="6" s="1"/>
  <c r="L22" i="6"/>
  <c r="K22" i="6"/>
  <c r="H22" i="6"/>
  <c r="O21" i="6"/>
  <c r="N21" i="6"/>
  <c r="L21" i="6"/>
  <c r="H21" i="6"/>
  <c r="K21" i="6" s="1"/>
  <c r="O20" i="6"/>
  <c r="N20" i="6"/>
  <c r="M20" i="6"/>
  <c r="P20" i="6" s="1"/>
  <c r="L20" i="6"/>
  <c r="K20" i="6"/>
  <c r="H20" i="6"/>
  <c r="O19" i="6"/>
  <c r="N19" i="6"/>
  <c r="L19" i="6"/>
  <c r="H19" i="6"/>
  <c r="M19" i="6" s="1"/>
  <c r="P19" i="6" s="1"/>
  <c r="O18" i="6"/>
  <c r="N18" i="6"/>
  <c r="M18" i="6"/>
  <c r="P18" i="6" s="1"/>
  <c r="L18" i="6"/>
  <c r="K18" i="6"/>
  <c r="H18" i="6"/>
  <c r="O17" i="6"/>
  <c r="N17" i="6"/>
  <c r="L17" i="6"/>
  <c r="H17" i="6"/>
  <c r="K17" i="6" s="1"/>
  <c r="O16" i="6"/>
  <c r="N16" i="6"/>
  <c r="M16" i="6"/>
  <c r="P16" i="6" s="1"/>
  <c r="L16" i="6"/>
  <c r="K16" i="6"/>
  <c r="H16" i="6"/>
  <c r="O15" i="6"/>
  <c r="N15" i="6"/>
  <c r="L15" i="6"/>
  <c r="H15" i="6"/>
  <c r="M15" i="6" s="1"/>
  <c r="P15" i="6" s="1"/>
  <c r="H14" i="6"/>
  <c r="H138" i="5"/>
  <c r="H137" i="5"/>
  <c r="H136" i="5"/>
  <c r="H135" i="5"/>
  <c r="M135" i="5" s="1"/>
  <c r="H134" i="5"/>
  <c r="H133" i="5"/>
  <c r="H132" i="5"/>
  <c r="H131" i="5"/>
  <c r="K131" i="5" s="1"/>
  <c r="H130" i="5"/>
  <c r="H129" i="5"/>
  <c r="H128" i="5"/>
  <c r="H127" i="5"/>
  <c r="K127" i="5" s="1"/>
  <c r="H126" i="5"/>
  <c r="H125" i="5"/>
  <c r="H124" i="5"/>
  <c r="H123" i="5"/>
  <c r="M123" i="5" s="1"/>
  <c r="H122" i="5"/>
  <c r="H121" i="5"/>
  <c r="H120" i="5"/>
  <c r="H119" i="5"/>
  <c r="K119" i="5" s="1"/>
  <c r="H118" i="5"/>
  <c r="H117" i="5"/>
  <c r="H116" i="5"/>
  <c r="H115" i="5"/>
  <c r="M115" i="5" s="1"/>
  <c r="H114" i="5"/>
  <c r="H113" i="5"/>
  <c r="H112" i="5"/>
  <c r="H111" i="5"/>
  <c r="K111" i="5" s="1"/>
  <c r="H110" i="5"/>
  <c r="H109" i="5"/>
  <c r="H108" i="5"/>
  <c r="H107" i="5"/>
  <c r="M107" i="5" s="1"/>
  <c r="H106" i="5"/>
  <c r="H105" i="5"/>
  <c r="H104" i="5"/>
  <c r="H103" i="5"/>
  <c r="K103" i="5" s="1"/>
  <c r="H102" i="5"/>
  <c r="H101" i="5"/>
  <c r="H100" i="5"/>
  <c r="H99" i="5"/>
  <c r="M99" i="5" s="1"/>
  <c r="H98" i="5"/>
  <c r="H97" i="5"/>
  <c r="H96" i="5"/>
  <c r="H95" i="5"/>
  <c r="K95" i="5" s="1"/>
  <c r="H94" i="5"/>
  <c r="H93" i="5"/>
  <c r="H92" i="5"/>
  <c r="H91" i="5"/>
  <c r="M91" i="5" s="1"/>
  <c r="H90" i="5"/>
  <c r="H89" i="5"/>
  <c r="H88" i="5"/>
  <c r="H87" i="5"/>
  <c r="K87" i="5" s="1"/>
  <c r="H86" i="5"/>
  <c r="H85" i="5"/>
  <c r="H84" i="5"/>
  <c r="H83" i="5"/>
  <c r="M83" i="5" s="1"/>
  <c r="H82" i="5"/>
  <c r="H81" i="5"/>
  <c r="H80" i="5"/>
  <c r="H79" i="5"/>
  <c r="K79" i="5" s="1"/>
  <c r="H78" i="5"/>
  <c r="H77" i="5"/>
  <c r="H76" i="5"/>
  <c r="H75" i="5"/>
  <c r="M75" i="5" s="1"/>
  <c r="H74" i="5"/>
  <c r="H73" i="5"/>
  <c r="H72" i="5"/>
  <c r="H71" i="5"/>
  <c r="K71" i="5" s="1"/>
  <c r="H70" i="5"/>
  <c r="H69" i="5"/>
  <c r="H68" i="5"/>
  <c r="H67" i="5"/>
  <c r="M67" i="5" s="1"/>
  <c r="H66" i="5"/>
  <c r="H65" i="5"/>
  <c r="H64" i="5"/>
  <c r="H63" i="5"/>
  <c r="K63" i="5" s="1"/>
  <c r="H62" i="5"/>
  <c r="H61" i="5"/>
  <c r="H60" i="5"/>
  <c r="H59" i="5"/>
  <c r="M59" i="5" s="1"/>
  <c r="H58" i="5"/>
  <c r="H57" i="5"/>
  <c r="H56" i="5"/>
  <c r="H55" i="5"/>
  <c r="K55" i="5" s="1"/>
  <c r="H54" i="5"/>
  <c r="H53" i="5"/>
  <c r="H52" i="5"/>
  <c r="H51" i="5"/>
  <c r="M51" i="5" s="1"/>
  <c r="H50" i="5"/>
  <c r="M50" i="5" s="1"/>
  <c r="P50" i="5" s="1"/>
  <c r="H49" i="5"/>
  <c r="H48" i="5"/>
  <c r="H47" i="5"/>
  <c r="K47" i="5" s="1"/>
  <c r="H46" i="5"/>
  <c r="K46" i="5" s="1"/>
  <c r="H45" i="5"/>
  <c r="H44" i="5"/>
  <c r="H43" i="5"/>
  <c r="M43" i="5" s="1"/>
  <c r="H42" i="5"/>
  <c r="M42" i="5" s="1"/>
  <c r="P42" i="5" s="1"/>
  <c r="H41" i="5"/>
  <c r="H40" i="5"/>
  <c r="H39" i="5"/>
  <c r="K39" i="5" s="1"/>
  <c r="H38" i="5"/>
  <c r="K38" i="5" s="1"/>
  <c r="H37" i="5"/>
  <c r="H36" i="5"/>
  <c r="H35" i="5"/>
  <c r="M35" i="5" s="1"/>
  <c r="H34" i="5"/>
  <c r="M34" i="5" s="1"/>
  <c r="P34" i="5" s="1"/>
  <c r="H33" i="5"/>
  <c r="H32" i="5"/>
  <c r="H31" i="5"/>
  <c r="K31" i="5" s="1"/>
  <c r="H30" i="5"/>
  <c r="K30" i="5" s="1"/>
  <c r="H29" i="5"/>
  <c r="H28" i="5"/>
  <c r="H27" i="5"/>
  <c r="M27" i="5" s="1"/>
  <c r="H26" i="5"/>
  <c r="M26" i="5" s="1"/>
  <c r="P26" i="5" s="1"/>
  <c r="H25" i="5"/>
  <c r="H24" i="5"/>
  <c r="H23" i="5"/>
  <c r="K23" i="5" s="1"/>
  <c r="H22" i="5"/>
  <c r="K22" i="5" s="1"/>
  <c r="H21" i="5"/>
  <c r="H20" i="5"/>
  <c r="H19" i="5"/>
  <c r="M19" i="5" s="1"/>
  <c r="H18" i="5"/>
  <c r="M18" i="5" s="1"/>
  <c r="P18" i="5" s="1"/>
  <c r="H17" i="5"/>
  <c r="H16" i="5"/>
  <c r="H15" i="5"/>
  <c r="K15" i="5" s="1"/>
  <c r="H59" i="4"/>
  <c r="H58" i="4"/>
  <c r="H57" i="4"/>
  <c r="H56" i="4"/>
  <c r="M56" i="4" s="1"/>
  <c r="P56" i="4" s="1"/>
  <c r="H55" i="4"/>
  <c r="H54" i="4"/>
  <c r="H53" i="4"/>
  <c r="H52" i="4"/>
  <c r="M52" i="4" s="1"/>
  <c r="P52" i="4" s="1"/>
  <c r="H51" i="4"/>
  <c r="H50" i="4"/>
  <c r="H49" i="4"/>
  <c r="H48" i="4"/>
  <c r="K48" i="4" s="1"/>
  <c r="H47" i="4"/>
  <c r="H46" i="4"/>
  <c r="H45" i="4"/>
  <c r="H44" i="4"/>
  <c r="K44" i="4" s="1"/>
  <c r="H43" i="4"/>
  <c r="H42" i="4"/>
  <c r="H41" i="4"/>
  <c r="H40" i="4"/>
  <c r="K40" i="4" s="1"/>
  <c r="H39" i="4"/>
  <c r="H38" i="4"/>
  <c r="H37" i="4"/>
  <c r="H36" i="4"/>
  <c r="M36" i="4" s="1"/>
  <c r="P36" i="4" s="1"/>
  <c r="H35" i="4"/>
  <c r="H34" i="4"/>
  <c r="H33" i="4"/>
  <c r="H32" i="4"/>
  <c r="M32" i="4" s="1"/>
  <c r="P32" i="4" s="1"/>
  <c r="H31" i="4"/>
  <c r="H30" i="4"/>
  <c r="H29" i="4"/>
  <c r="H28" i="4"/>
  <c r="K28" i="4" s="1"/>
  <c r="H27" i="4"/>
  <c r="H26" i="4"/>
  <c r="H25" i="4"/>
  <c r="H24" i="4"/>
  <c r="K24" i="4" s="1"/>
  <c r="H23" i="4"/>
  <c r="H22" i="4"/>
  <c r="H21" i="4"/>
  <c r="H20" i="4"/>
  <c r="K20" i="4" s="1"/>
  <c r="H19" i="4"/>
  <c r="H18" i="4"/>
  <c r="H17" i="4"/>
  <c r="H16" i="4"/>
  <c r="M16" i="4" s="1"/>
  <c r="P16" i="4" s="1"/>
  <c r="H15" i="4"/>
  <c r="H17" i="3"/>
  <c r="K17" i="3" s="1"/>
  <c r="H18" i="3"/>
  <c r="H19" i="3"/>
  <c r="H20" i="3"/>
  <c r="M20" i="3" s="1"/>
  <c r="P20" i="3" s="1"/>
  <c r="H21" i="3"/>
  <c r="K21" i="3" s="1"/>
  <c r="H22" i="3"/>
  <c r="H23" i="3"/>
  <c r="H24" i="3"/>
  <c r="M24" i="3" s="1"/>
  <c r="P24" i="3" s="1"/>
  <c r="H25" i="3"/>
  <c r="K25" i="3" s="1"/>
  <c r="H26" i="3"/>
  <c r="H27" i="3"/>
  <c r="H28" i="3"/>
  <c r="M28" i="3" s="1"/>
  <c r="P28" i="3" s="1"/>
  <c r="H29" i="3"/>
  <c r="K29" i="3" s="1"/>
  <c r="H30" i="3"/>
  <c r="H31" i="3"/>
  <c r="H32" i="3"/>
  <c r="M32" i="3" s="1"/>
  <c r="P32" i="3" s="1"/>
  <c r="H33" i="3"/>
  <c r="K33" i="3" s="1"/>
  <c r="H34" i="3"/>
  <c r="H35" i="3"/>
  <c r="H36" i="3"/>
  <c r="M36" i="3" s="1"/>
  <c r="P36" i="3" s="1"/>
  <c r="H37" i="3"/>
  <c r="K37" i="3" s="1"/>
  <c r="H38" i="3"/>
  <c r="H39" i="3"/>
  <c r="H40" i="3"/>
  <c r="M40" i="3" s="1"/>
  <c r="P40" i="3" s="1"/>
  <c r="H41" i="3"/>
  <c r="K41" i="3" s="1"/>
  <c r="H42" i="3"/>
  <c r="H43" i="3"/>
  <c r="H44" i="3"/>
  <c r="M44" i="3" s="1"/>
  <c r="P44" i="3" s="1"/>
  <c r="H45" i="3"/>
  <c r="K45" i="3" s="1"/>
  <c r="H16" i="3"/>
  <c r="K16" i="3" s="1"/>
  <c r="H15" i="3"/>
  <c r="K15" i="3" s="1"/>
  <c r="L15" i="5"/>
  <c r="N15" i="5"/>
  <c r="O15" i="5"/>
  <c r="K16" i="5"/>
  <c r="L16" i="5"/>
  <c r="M16" i="5"/>
  <c r="P16" i="5" s="1"/>
  <c r="N16" i="5"/>
  <c r="O16" i="5"/>
  <c r="K17" i="5"/>
  <c r="L17" i="5"/>
  <c r="M17" i="5"/>
  <c r="N17" i="5"/>
  <c r="O17" i="5"/>
  <c r="K18" i="5"/>
  <c r="L18" i="5"/>
  <c r="N18" i="5"/>
  <c r="O18" i="5"/>
  <c r="L19" i="5"/>
  <c r="N19" i="5"/>
  <c r="O19" i="5"/>
  <c r="K20" i="5"/>
  <c r="L20" i="5"/>
  <c r="M20" i="5"/>
  <c r="P20" i="5" s="1"/>
  <c r="N20" i="5"/>
  <c r="O20" i="5"/>
  <c r="K21" i="5"/>
  <c r="L21" i="5"/>
  <c r="M21" i="5"/>
  <c r="N21" i="5"/>
  <c r="O21" i="5"/>
  <c r="L22" i="5"/>
  <c r="M22" i="5"/>
  <c r="N22" i="5"/>
  <c r="O22" i="5"/>
  <c r="P22" i="5"/>
  <c r="L23" i="5"/>
  <c r="N23" i="5"/>
  <c r="O23" i="5"/>
  <c r="K24" i="5"/>
  <c r="L24" i="5"/>
  <c r="M24" i="5"/>
  <c r="P24" i="5" s="1"/>
  <c r="N24" i="5"/>
  <c r="O24" i="5"/>
  <c r="K25" i="5"/>
  <c r="L25" i="5"/>
  <c r="M25" i="5"/>
  <c r="N25" i="5"/>
  <c r="O25" i="5"/>
  <c r="K26" i="5"/>
  <c r="L26" i="5"/>
  <c r="N26" i="5"/>
  <c r="O26" i="5"/>
  <c r="L27" i="5"/>
  <c r="N27" i="5"/>
  <c r="O27" i="5"/>
  <c r="K28" i="5"/>
  <c r="L28" i="5"/>
  <c r="M28" i="5"/>
  <c r="P28" i="5" s="1"/>
  <c r="N28" i="5"/>
  <c r="O28" i="5"/>
  <c r="K29" i="5"/>
  <c r="L29" i="5"/>
  <c r="M29" i="5"/>
  <c r="N29" i="5"/>
  <c r="O29" i="5"/>
  <c r="L30" i="5"/>
  <c r="M30" i="5"/>
  <c r="N30" i="5"/>
  <c r="O30" i="5"/>
  <c r="P30" i="5"/>
  <c r="L31" i="5"/>
  <c r="N31" i="5"/>
  <c r="O31" i="5"/>
  <c r="K32" i="5"/>
  <c r="L32" i="5"/>
  <c r="M32" i="5"/>
  <c r="P32" i="5" s="1"/>
  <c r="N32" i="5"/>
  <c r="O32" i="5"/>
  <c r="K33" i="5"/>
  <c r="L33" i="5"/>
  <c r="M33" i="5"/>
  <c r="N33" i="5"/>
  <c r="O33" i="5"/>
  <c r="K34" i="5"/>
  <c r="L34" i="5"/>
  <c r="N34" i="5"/>
  <c r="O34" i="5"/>
  <c r="L35" i="5"/>
  <c r="N35" i="5"/>
  <c r="O35" i="5"/>
  <c r="K36" i="5"/>
  <c r="L36" i="5"/>
  <c r="M36" i="5"/>
  <c r="P36" i="5" s="1"/>
  <c r="N36" i="5"/>
  <c r="O36" i="5"/>
  <c r="K37" i="5"/>
  <c r="L37" i="5"/>
  <c r="M37" i="5"/>
  <c r="N37" i="5"/>
  <c r="O37" i="5"/>
  <c r="L38" i="5"/>
  <c r="M38" i="5"/>
  <c r="N38" i="5"/>
  <c r="O38" i="5"/>
  <c r="P38" i="5"/>
  <c r="L39" i="5"/>
  <c r="N39" i="5"/>
  <c r="O39" i="5"/>
  <c r="K40" i="5"/>
  <c r="L40" i="5"/>
  <c r="M40" i="5"/>
  <c r="P40" i="5" s="1"/>
  <c r="N40" i="5"/>
  <c r="O40" i="5"/>
  <c r="K41" i="5"/>
  <c r="L41" i="5"/>
  <c r="M41" i="5"/>
  <c r="N41" i="5"/>
  <c r="O41" i="5"/>
  <c r="K42" i="5"/>
  <c r="L42" i="5"/>
  <c r="N42" i="5"/>
  <c r="O42" i="5"/>
  <c r="L43" i="5"/>
  <c r="N43" i="5"/>
  <c r="O43" i="5"/>
  <c r="K44" i="5"/>
  <c r="L44" i="5"/>
  <c r="M44" i="5"/>
  <c r="P44" i="5" s="1"/>
  <c r="N44" i="5"/>
  <c r="O44" i="5"/>
  <c r="K45" i="5"/>
  <c r="L45" i="5"/>
  <c r="M45" i="5"/>
  <c r="N45" i="5"/>
  <c r="O45" i="5"/>
  <c r="L46" i="5"/>
  <c r="M46" i="5"/>
  <c r="N46" i="5"/>
  <c r="O46" i="5"/>
  <c r="P46" i="5"/>
  <c r="L47" i="5"/>
  <c r="N47" i="5"/>
  <c r="O47" i="5"/>
  <c r="K48" i="5"/>
  <c r="L48" i="5"/>
  <c r="M48" i="5"/>
  <c r="P48" i="5" s="1"/>
  <c r="N48" i="5"/>
  <c r="O48" i="5"/>
  <c r="K49" i="5"/>
  <c r="L49" i="5"/>
  <c r="M49" i="5"/>
  <c r="N49" i="5"/>
  <c r="O49" i="5"/>
  <c r="K50" i="5"/>
  <c r="L50" i="5"/>
  <c r="N50" i="5"/>
  <c r="O50" i="5"/>
  <c r="L51" i="5"/>
  <c r="N51" i="5"/>
  <c r="O51" i="5"/>
  <c r="K52" i="5"/>
  <c r="L52" i="5"/>
  <c r="M52" i="5"/>
  <c r="P52" i="5" s="1"/>
  <c r="N52" i="5"/>
  <c r="O52" i="5"/>
  <c r="K53" i="5"/>
  <c r="L53" i="5"/>
  <c r="M53" i="5"/>
  <c r="N53" i="5"/>
  <c r="O53" i="5"/>
  <c r="K54" i="5"/>
  <c r="L54" i="5"/>
  <c r="M54" i="5"/>
  <c r="N54" i="5"/>
  <c r="O54" i="5"/>
  <c r="P54" i="5"/>
  <c r="L55" i="5"/>
  <c r="N55" i="5"/>
  <c r="O55" i="5"/>
  <c r="K56" i="5"/>
  <c r="L56" i="5"/>
  <c r="M56" i="5"/>
  <c r="P56" i="5" s="1"/>
  <c r="N56" i="5"/>
  <c r="O56" i="5"/>
  <c r="K57" i="5"/>
  <c r="L57" i="5"/>
  <c r="M57" i="5"/>
  <c r="N57" i="5"/>
  <c r="O57" i="5"/>
  <c r="K58" i="5"/>
  <c r="L58" i="5"/>
  <c r="M58" i="5"/>
  <c r="N58" i="5"/>
  <c r="O58" i="5"/>
  <c r="P58" i="5"/>
  <c r="L59" i="5"/>
  <c r="N59" i="5"/>
  <c r="O59" i="5"/>
  <c r="K60" i="5"/>
  <c r="L60" i="5"/>
  <c r="M60" i="5"/>
  <c r="P60" i="5" s="1"/>
  <c r="N60" i="5"/>
  <c r="O60" i="5"/>
  <c r="K61" i="5"/>
  <c r="L61" i="5"/>
  <c r="M61" i="5"/>
  <c r="N61" i="5"/>
  <c r="O61" i="5"/>
  <c r="K62" i="5"/>
  <c r="L62" i="5"/>
  <c r="M62" i="5"/>
  <c r="N62" i="5"/>
  <c r="O62" i="5"/>
  <c r="P62" i="5"/>
  <c r="L63" i="5"/>
  <c r="N63" i="5"/>
  <c r="O63" i="5"/>
  <c r="K64" i="5"/>
  <c r="L64" i="5"/>
  <c r="M64" i="5"/>
  <c r="P64" i="5" s="1"/>
  <c r="N64" i="5"/>
  <c r="O64" i="5"/>
  <c r="K65" i="5"/>
  <c r="L65" i="5"/>
  <c r="M65" i="5"/>
  <c r="N65" i="5"/>
  <c r="O65" i="5"/>
  <c r="K66" i="5"/>
  <c r="L66" i="5"/>
  <c r="M66" i="5"/>
  <c r="N66" i="5"/>
  <c r="O66" i="5"/>
  <c r="P66" i="5"/>
  <c r="L67" i="5"/>
  <c r="N67" i="5"/>
  <c r="O67" i="5"/>
  <c r="K68" i="5"/>
  <c r="L68" i="5"/>
  <c r="M68" i="5"/>
  <c r="P68" i="5" s="1"/>
  <c r="N68" i="5"/>
  <c r="O68" i="5"/>
  <c r="K69" i="5"/>
  <c r="L69" i="5"/>
  <c r="M69" i="5"/>
  <c r="N69" i="5"/>
  <c r="O69" i="5"/>
  <c r="K70" i="5"/>
  <c r="L70" i="5"/>
  <c r="M70" i="5"/>
  <c r="N70" i="5"/>
  <c r="O70" i="5"/>
  <c r="P70" i="5"/>
  <c r="L71" i="5"/>
  <c r="N71" i="5"/>
  <c r="O71" i="5"/>
  <c r="K72" i="5"/>
  <c r="L72" i="5"/>
  <c r="M72" i="5"/>
  <c r="P72" i="5" s="1"/>
  <c r="N72" i="5"/>
  <c r="O72" i="5"/>
  <c r="K73" i="5"/>
  <c r="L73" i="5"/>
  <c r="M73" i="5"/>
  <c r="N73" i="5"/>
  <c r="O73" i="5"/>
  <c r="K74" i="5"/>
  <c r="L74" i="5"/>
  <c r="M74" i="5"/>
  <c r="N74" i="5"/>
  <c r="O74" i="5"/>
  <c r="P74" i="5"/>
  <c r="L75" i="5"/>
  <c r="N75" i="5"/>
  <c r="O75" i="5"/>
  <c r="K76" i="5"/>
  <c r="L76" i="5"/>
  <c r="M76" i="5"/>
  <c r="P76" i="5" s="1"/>
  <c r="N76" i="5"/>
  <c r="O76" i="5"/>
  <c r="K77" i="5"/>
  <c r="L77" i="5"/>
  <c r="M77" i="5"/>
  <c r="N77" i="5"/>
  <c r="O77" i="5"/>
  <c r="K78" i="5"/>
  <c r="L78" i="5"/>
  <c r="M78" i="5"/>
  <c r="N78" i="5"/>
  <c r="O78" i="5"/>
  <c r="P78" i="5"/>
  <c r="L79" i="5"/>
  <c r="N79" i="5"/>
  <c r="O79" i="5"/>
  <c r="K80" i="5"/>
  <c r="L80" i="5"/>
  <c r="M80" i="5"/>
  <c r="P80" i="5" s="1"/>
  <c r="N80" i="5"/>
  <c r="O80" i="5"/>
  <c r="K81" i="5"/>
  <c r="L81" i="5"/>
  <c r="M81" i="5"/>
  <c r="N81" i="5"/>
  <c r="O81" i="5"/>
  <c r="K82" i="5"/>
  <c r="L82" i="5"/>
  <c r="M82" i="5"/>
  <c r="N82" i="5"/>
  <c r="O82" i="5"/>
  <c r="P82" i="5"/>
  <c r="L83" i="5"/>
  <c r="N83" i="5"/>
  <c r="O83" i="5"/>
  <c r="K84" i="5"/>
  <c r="L84" i="5"/>
  <c r="M84" i="5"/>
  <c r="P84" i="5" s="1"/>
  <c r="N84" i="5"/>
  <c r="O84" i="5"/>
  <c r="K85" i="5"/>
  <c r="L85" i="5"/>
  <c r="M85" i="5"/>
  <c r="N85" i="5"/>
  <c r="O85" i="5"/>
  <c r="K86" i="5"/>
  <c r="L86" i="5"/>
  <c r="M86" i="5"/>
  <c r="N86" i="5"/>
  <c r="O86" i="5"/>
  <c r="P86" i="5"/>
  <c r="L87" i="5"/>
  <c r="N87" i="5"/>
  <c r="O87" i="5"/>
  <c r="K88" i="5"/>
  <c r="L88" i="5"/>
  <c r="M88" i="5"/>
  <c r="P88" i="5" s="1"/>
  <c r="N88" i="5"/>
  <c r="O88" i="5"/>
  <c r="K89" i="5"/>
  <c r="L89" i="5"/>
  <c r="M89" i="5"/>
  <c r="N89" i="5"/>
  <c r="O89" i="5"/>
  <c r="K90" i="5"/>
  <c r="L90" i="5"/>
  <c r="M90" i="5"/>
  <c r="N90" i="5"/>
  <c r="O90" i="5"/>
  <c r="P90" i="5"/>
  <c r="L91" i="5"/>
  <c r="N91" i="5"/>
  <c r="O91" i="5"/>
  <c r="K92" i="5"/>
  <c r="L92" i="5"/>
  <c r="M92" i="5"/>
  <c r="P92" i="5" s="1"/>
  <c r="N92" i="5"/>
  <c r="O92" i="5"/>
  <c r="K93" i="5"/>
  <c r="L93" i="5"/>
  <c r="M93" i="5"/>
  <c r="N93" i="5"/>
  <c r="O93" i="5"/>
  <c r="K94" i="5"/>
  <c r="L94" i="5"/>
  <c r="M94" i="5"/>
  <c r="N94" i="5"/>
  <c r="O94" i="5"/>
  <c r="P94" i="5"/>
  <c r="L95" i="5"/>
  <c r="N95" i="5"/>
  <c r="O95" i="5"/>
  <c r="K96" i="5"/>
  <c r="L96" i="5"/>
  <c r="M96" i="5"/>
  <c r="P96" i="5" s="1"/>
  <c r="N96" i="5"/>
  <c r="O96" i="5"/>
  <c r="K97" i="5"/>
  <c r="L97" i="5"/>
  <c r="M97" i="5"/>
  <c r="N97" i="5"/>
  <c r="O97" i="5"/>
  <c r="K98" i="5"/>
  <c r="L98" i="5"/>
  <c r="M98" i="5"/>
  <c r="N98" i="5"/>
  <c r="O98" i="5"/>
  <c r="P98" i="5"/>
  <c r="L99" i="5"/>
  <c r="N99" i="5"/>
  <c r="O99" i="5"/>
  <c r="K100" i="5"/>
  <c r="L100" i="5"/>
  <c r="M100" i="5"/>
  <c r="P100" i="5" s="1"/>
  <c r="N100" i="5"/>
  <c r="O100" i="5"/>
  <c r="K101" i="5"/>
  <c r="L101" i="5"/>
  <c r="M101" i="5"/>
  <c r="N101" i="5"/>
  <c r="O101" i="5"/>
  <c r="K102" i="5"/>
  <c r="L102" i="5"/>
  <c r="M102" i="5"/>
  <c r="N102" i="5"/>
  <c r="O102" i="5"/>
  <c r="P102" i="5"/>
  <c r="L103" i="5"/>
  <c r="N103" i="5"/>
  <c r="O103" i="5"/>
  <c r="K104" i="5"/>
  <c r="L104" i="5"/>
  <c r="M104" i="5"/>
  <c r="P104" i="5" s="1"/>
  <c r="N104" i="5"/>
  <c r="O104" i="5"/>
  <c r="K105" i="5"/>
  <c r="L105" i="5"/>
  <c r="M105" i="5"/>
  <c r="N105" i="5"/>
  <c r="O105" i="5"/>
  <c r="K106" i="5"/>
  <c r="L106" i="5"/>
  <c r="M106" i="5"/>
  <c r="N106" i="5"/>
  <c r="O106" i="5"/>
  <c r="P106" i="5"/>
  <c r="L107" i="5"/>
  <c r="N107" i="5"/>
  <c r="O107" i="5"/>
  <c r="K108" i="5"/>
  <c r="L108" i="5"/>
  <c r="M108" i="5"/>
  <c r="P108" i="5" s="1"/>
  <c r="N108" i="5"/>
  <c r="O108" i="5"/>
  <c r="K109" i="5"/>
  <c r="L109" i="5"/>
  <c r="M109" i="5"/>
  <c r="N109" i="5"/>
  <c r="O109" i="5"/>
  <c r="K110" i="5"/>
  <c r="L110" i="5"/>
  <c r="M110" i="5"/>
  <c r="N110" i="5"/>
  <c r="O110" i="5"/>
  <c r="P110" i="5"/>
  <c r="L111" i="5"/>
  <c r="N111" i="5"/>
  <c r="O111" i="5"/>
  <c r="K112" i="5"/>
  <c r="L112" i="5"/>
  <c r="M112" i="5"/>
  <c r="P112" i="5" s="1"/>
  <c r="N112" i="5"/>
  <c r="O112" i="5"/>
  <c r="K113" i="5"/>
  <c r="L113" i="5"/>
  <c r="M113" i="5"/>
  <c r="N113" i="5"/>
  <c r="O113" i="5"/>
  <c r="K114" i="5"/>
  <c r="L114" i="5"/>
  <c r="M114" i="5"/>
  <c r="N114" i="5"/>
  <c r="O114" i="5"/>
  <c r="P114" i="5"/>
  <c r="L115" i="5"/>
  <c r="N115" i="5"/>
  <c r="O115" i="5"/>
  <c r="K116" i="5"/>
  <c r="L116" i="5"/>
  <c r="M116" i="5"/>
  <c r="P116" i="5" s="1"/>
  <c r="N116" i="5"/>
  <c r="O116" i="5"/>
  <c r="K117" i="5"/>
  <c r="L117" i="5"/>
  <c r="M117" i="5"/>
  <c r="N117" i="5"/>
  <c r="O117" i="5"/>
  <c r="K118" i="5"/>
  <c r="L118" i="5"/>
  <c r="M118" i="5"/>
  <c r="N118" i="5"/>
  <c r="O118" i="5"/>
  <c r="P118" i="5"/>
  <c r="L119" i="5"/>
  <c r="N119" i="5"/>
  <c r="O119" i="5"/>
  <c r="K120" i="5"/>
  <c r="L120" i="5"/>
  <c r="M120" i="5"/>
  <c r="P120" i="5" s="1"/>
  <c r="N120" i="5"/>
  <c r="O120" i="5"/>
  <c r="K121" i="5"/>
  <c r="L121" i="5"/>
  <c r="M121" i="5"/>
  <c r="N121" i="5"/>
  <c r="O121" i="5"/>
  <c r="K122" i="5"/>
  <c r="L122" i="5"/>
  <c r="M122" i="5"/>
  <c r="N122" i="5"/>
  <c r="O122" i="5"/>
  <c r="P122" i="5"/>
  <c r="L123" i="5"/>
  <c r="N123" i="5"/>
  <c r="O123" i="5"/>
  <c r="K124" i="5"/>
  <c r="L124" i="5"/>
  <c r="M124" i="5"/>
  <c r="P124" i="5" s="1"/>
  <c r="N124" i="5"/>
  <c r="O124" i="5"/>
  <c r="K125" i="5"/>
  <c r="L125" i="5"/>
  <c r="M125" i="5"/>
  <c r="N125" i="5"/>
  <c r="O125" i="5"/>
  <c r="K126" i="5"/>
  <c r="L126" i="5"/>
  <c r="M126" i="5"/>
  <c r="N126" i="5"/>
  <c r="O126" i="5"/>
  <c r="P126" i="5"/>
  <c r="L127" i="5"/>
  <c r="N127" i="5"/>
  <c r="O127" i="5"/>
  <c r="K128" i="5"/>
  <c r="L128" i="5"/>
  <c r="M128" i="5"/>
  <c r="P128" i="5" s="1"/>
  <c r="N128" i="5"/>
  <c r="O128" i="5"/>
  <c r="K129" i="5"/>
  <c r="L129" i="5"/>
  <c r="M129" i="5"/>
  <c r="N129" i="5"/>
  <c r="O129" i="5"/>
  <c r="K130" i="5"/>
  <c r="L130" i="5"/>
  <c r="M130" i="5"/>
  <c r="N130" i="5"/>
  <c r="O130" i="5"/>
  <c r="P130" i="5"/>
  <c r="L131" i="5"/>
  <c r="M131" i="5"/>
  <c r="N131" i="5"/>
  <c r="P131" i="5" s="1"/>
  <c r="O131" i="5"/>
  <c r="K132" i="5"/>
  <c r="L132" i="5"/>
  <c r="M132" i="5"/>
  <c r="P132" i="5" s="1"/>
  <c r="N132" i="5"/>
  <c r="O132" i="5"/>
  <c r="K133" i="5"/>
  <c r="L133" i="5"/>
  <c r="M133" i="5"/>
  <c r="N133" i="5"/>
  <c r="O133" i="5"/>
  <c r="K134" i="5"/>
  <c r="L134" i="5"/>
  <c r="M134" i="5"/>
  <c r="N134" i="5"/>
  <c r="O134" i="5"/>
  <c r="P134" i="5"/>
  <c r="K135" i="5"/>
  <c r="L135" i="5"/>
  <c r="N135" i="5"/>
  <c r="O135" i="5"/>
  <c r="K136" i="5"/>
  <c r="L136" i="5"/>
  <c r="M136" i="5"/>
  <c r="P136" i="5" s="1"/>
  <c r="N136" i="5"/>
  <c r="O136" i="5"/>
  <c r="K137" i="5"/>
  <c r="L137" i="5"/>
  <c r="M137" i="5"/>
  <c r="N137" i="5"/>
  <c r="O137" i="5"/>
  <c r="K138" i="5"/>
  <c r="L138" i="5"/>
  <c r="M138" i="5"/>
  <c r="N138" i="5"/>
  <c r="O138" i="5"/>
  <c r="P138" i="5"/>
  <c r="K15" i="4"/>
  <c r="L15" i="4"/>
  <c r="M15" i="4"/>
  <c r="N15" i="4"/>
  <c r="O15" i="4"/>
  <c r="K16" i="4"/>
  <c r="L16" i="4"/>
  <c r="N16" i="4"/>
  <c r="O16" i="4"/>
  <c r="K17" i="4"/>
  <c r="L17" i="4"/>
  <c r="M17" i="4"/>
  <c r="N17" i="4"/>
  <c r="O17" i="4"/>
  <c r="K18" i="4"/>
  <c r="L18" i="4"/>
  <c r="M18" i="4"/>
  <c r="P18" i="4" s="1"/>
  <c r="N18" i="4"/>
  <c r="O18" i="4"/>
  <c r="K19" i="4"/>
  <c r="L19" i="4"/>
  <c r="M19" i="4"/>
  <c r="N19" i="4"/>
  <c r="O19" i="4"/>
  <c r="L20" i="4"/>
  <c r="N20" i="4"/>
  <c r="O20" i="4"/>
  <c r="K21" i="4"/>
  <c r="L21" i="4"/>
  <c r="M21" i="4"/>
  <c r="N21" i="4"/>
  <c r="O21" i="4"/>
  <c r="K22" i="4"/>
  <c r="L22" i="4"/>
  <c r="M22" i="4"/>
  <c r="P22" i="4" s="1"/>
  <c r="N22" i="4"/>
  <c r="O22" i="4"/>
  <c r="K23" i="4"/>
  <c r="L23" i="4"/>
  <c r="M23" i="4"/>
  <c r="N23" i="4"/>
  <c r="O23" i="4"/>
  <c r="L24" i="4"/>
  <c r="N24" i="4"/>
  <c r="O24" i="4"/>
  <c r="K25" i="4"/>
  <c r="K26" i="4"/>
  <c r="L26" i="4"/>
  <c r="M26" i="4"/>
  <c r="N26" i="4"/>
  <c r="O26" i="4"/>
  <c r="P26" i="4"/>
  <c r="K27" i="4"/>
  <c r="L27" i="4"/>
  <c r="M27" i="4"/>
  <c r="N27" i="4"/>
  <c r="P27" i="4" s="1"/>
  <c r="O27" i="4"/>
  <c r="K29" i="4"/>
  <c r="L29" i="4"/>
  <c r="M29" i="4"/>
  <c r="N29" i="4"/>
  <c r="P29" i="4" s="1"/>
  <c r="O29" i="4"/>
  <c r="K30" i="4"/>
  <c r="L30" i="4"/>
  <c r="M30" i="4"/>
  <c r="P30" i="4" s="1"/>
  <c r="N30" i="4"/>
  <c r="O30" i="4"/>
  <c r="K31" i="4"/>
  <c r="L32" i="4"/>
  <c r="N32" i="4"/>
  <c r="O32" i="4"/>
  <c r="K33" i="4"/>
  <c r="K34" i="4"/>
  <c r="K35" i="4"/>
  <c r="K36" i="4"/>
  <c r="L36" i="4"/>
  <c r="N36" i="4"/>
  <c r="O36" i="4"/>
  <c r="K37" i="4"/>
  <c r="K38" i="4"/>
  <c r="K39" i="4"/>
  <c r="L40" i="4"/>
  <c r="N40" i="4"/>
  <c r="O40" i="4"/>
  <c r="K41" i="4"/>
  <c r="K42" i="4"/>
  <c r="K43" i="4"/>
  <c r="L43" i="4"/>
  <c r="M43" i="4"/>
  <c r="N43" i="4"/>
  <c r="P43" i="4" s="1"/>
  <c r="O43" i="4"/>
  <c r="K45" i="4"/>
  <c r="K46" i="4"/>
  <c r="K47" i="4"/>
  <c r="L47" i="4"/>
  <c r="M47" i="4"/>
  <c r="N47" i="4"/>
  <c r="P47" i="4" s="1"/>
  <c r="O47" i="4"/>
  <c r="L48" i="4"/>
  <c r="M48" i="4"/>
  <c r="N48" i="4"/>
  <c r="O48" i="4"/>
  <c r="K49" i="4"/>
  <c r="K50" i="4"/>
  <c r="L50" i="4"/>
  <c r="M50" i="4"/>
  <c r="P50" i="4" s="1"/>
  <c r="N50" i="4"/>
  <c r="O50" i="4"/>
  <c r="K51" i="4"/>
  <c r="L51" i="4"/>
  <c r="M51" i="4"/>
  <c r="N51" i="4"/>
  <c r="O51" i="4"/>
  <c r="L52" i="4"/>
  <c r="N52" i="4"/>
  <c r="O52" i="4"/>
  <c r="K53" i="4"/>
  <c r="K54" i="4"/>
  <c r="K55" i="4"/>
  <c r="L55" i="4"/>
  <c r="M55" i="4"/>
  <c r="N55" i="4"/>
  <c r="P55" i="4" s="1"/>
  <c r="O55" i="4"/>
  <c r="K56" i="4"/>
  <c r="L56" i="4"/>
  <c r="N56" i="4"/>
  <c r="O56" i="4"/>
  <c r="K57" i="4"/>
  <c r="L57" i="4"/>
  <c r="M57" i="4"/>
  <c r="N57" i="4"/>
  <c r="O57" i="4"/>
  <c r="K58" i="4"/>
  <c r="L58" i="4"/>
  <c r="M58" i="4"/>
  <c r="P58" i="4" s="1"/>
  <c r="N58" i="4"/>
  <c r="O58" i="4"/>
  <c r="K59" i="4"/>
  <c r="L59" i="4"/>
  <c r="M59" i="4"/>
  <c r="N59" i="4"/>
  <c r="O59" i="4"/>
  <c r="O45" i="3"/>
  <c r="N45" i="3"/>
  <c r="M45" i="3"/>
  <c r="P45" i="3" s="1"/>
  <c r="L45" i="3"/>
  <c r="O44" i="3"/>
  <c r="N44" i="3"/>
  <c r="L44" i="3"/>
  <c r="K44" i="3"/>
  <c r="O43" i="3"/>
  <c r="N43" i="3"/>
  <c r="M43" i="3"/>
  <c r="P43" i="3" s="1"/>
  <c r="L43" i="3"/>
  <c r="K43" i="3"/>
  <c r="O42" i="3"/>
  <c r="N42" i="3"/>
  <c r="M42" i="3"/>
  <c r="P42" i="3" s="1"/>
  <c r="L42" i="3"/>
  <c r="K42" i="3"/>
  <c r="O41" i="3"/>
  <c r="N41" i="3"/>
  <c r="M41" i="3"/>
  <c r="P41" i="3" s="1"/>
  <c r="L41" i="3"/>
  <c r="O40" i="3"/>
  <c r="N40" i="3"/>
  <c r="L40" i="3"/>
  <c r="K40" i="3"/>
  <c r="O39" i="3"/>
  <c r="N39" i="3"/>
  <c r="M39" i="3"/>
  <c r="P39" i="3" s="1"/>
  <c r="L39" i="3"/>
  <c r="K39" i="3"/>
  <c r="O38" i="3"/>
  <c r="N38" i="3"/>
  <c r="M38" i="3"/>
  <c r="P38" i="3" s="1"/>
  <c r="L38" i="3"/>
  <c r="K38" i="3"/>
  <c r="O37" i="3"/>
  <c r="N37" i="3"/>
  <c r="M37" i="3"/>
  <c r="P37" i="3" s="1"/>
  <c r="L37" i="3"/>
  <c r="O36" i="3"/>
  <c r="N36" i="3"/>
  <c r="L36" i="3"/>
  <c r="K36" i="3"/>
  <c r="O35" i="3"/>
  <c r="N35" i="3"/>
  <c r="M35" i="3"/>
  <c r="P35" i="3" s="1"/>
  <c r="L35" i="3"/>
  <c r="K35" i="3"/>
  <c r="O34" i="3"/>
  <c r="N34" i="3"/>
  <c r="M34" i="3"/>
  <c r="P34" i="3" s="1"/>
  <c r="L34" i="3"/>
  <c r="K34" i="3"/>
  <c r="O33" i="3"/>
  <c r="N33" i="3"/>
  <c r="M33" i="3"/>
  <c r="P33" i="3" s="1"/>
  <c r="L33" i="3"/>
  <c r="O32" i="3"/>
  <c r="N32" i="3"/>
  <c r="L32" i="3"/>
  <c r="K32" i="3"/>
  <c r="O31" i="3"/>
  <c r="N31" i="3"/>
  <c r="M31" i="3"/>
  <c r="P31" i="3" s="1"/>
  <c r="L31" i="3"/>
  <c r="K31" i="3"/>
  <c r="O30" i="3"/>
  <c r="N30" i="3"/>
  <c r="M30" i="3"/>
  <c r="P30" i="3" s="1"/>
  <c r="L30" i="3"/>
  <c r="K30" i="3"/>
  <c r="O29" i="3"/>
  <c r="N29" i="3"/>
  <c r="M29" i="3"/>
  <c r="P29" i="3" s="1"/>
  <c r="L29" i="3"/>
  <c r="O28" i="3"/>
  <c r="N28" i="3"/>
  <c r="L28" i="3"/>
  <c r="K28" i="3"/>
  <c r="O27" i="3"/>
  <c r="N27" i="3"/>
  <c r="M27" i="3"/>
  <c r="P27" i="3" s="1"/>
  <c r="L27" i="3"/>
  <c r="K27" i="3"/>
  <c r="O26" i="3"/>
  <c r="N26" i="3"/>
  <c r="M26" i="3"/>
  <c r="P26" i="3" s="1"/>
  <c r="L26" i="3"/>
  <c r="K26" i="3"/>
  <c r="O25" i="3"/>
  <c r="N25" i="3"/>
  <c r="M25" i="3"/>
  <c r="P25" i="3" s="1"/>
  <c r="L25" i="3"/>
  <c r="O24" i="3"/>
  <c r="N24" i="3"/>
  <c r="L24" i="3"/>
  <c r="K24" i="3"/>
  <c r="O23" i="3"/>
  <c r="N23" i="3"/>
  <c r="M23" i="3"/>
  <c r="P23" i="3" s="1"/>
  <c r="L23" i="3"/>
  <c r="K23" i="3"/>
  <c r="O22" i="3"/>
  <c r="N22" i="3"/>
  <c r="M22" i="3"/>
  <c r="P22" i="3" s="1"/>
  <c r="L22" i="3"/>
  <c r="K22" i="3"/>
  <c r="O21" i="3"/>
  <c r="N21" i="3"/>
  <c r="M21" i="3"/>
  <c r="P21" i="3" s="1"/>
  <c r="L21" i="3"/>
  <c r="O20" i="3"/>
  <c r="N20" i="3"/>
  <c r="L20" i="3"/>
  <c r="K20" i="3"/>
  <c r="O19" i="3"/>
  <c r="N19" i="3"/>
  <c r="M19" i="3"/>
  <c r="P19" i="3" s="1"/>
  <c r="L19" i="3"/>
  <c r="K19" i="3"/>
  <c r="O18" i="3"/>
  <c r="N18" i="3"/>
  <c r="M18" i="3"/>
  <c r="P18" i="3" s="1"/>
  <c r="L18" i="3"/>
  <c r="K18" i="3"/>
  <c r="O17" i="3"/>
  <c r="N17" i="3"/>
  <c r="M17" i="3"/>
  <c r="P17" i="3" s="1"/>
  <c r="L17" i="3"/>
  <c r="O16" i="3"/>
  <c r="N16" i="3"/>
  <c r="M16" i="3"/>
  <c r="P16" i="3" s="1"/>
  <c r="L16" i="3"/>
  <c r="O15" i="3"/>
  <c r="N15" i="3"/>
  <c r="M15" i="3"/>
  <c r="P15" i="3" s="1"/>
  <c r="L15" i="3"/>
  <c r="K16" i="11" l="1"/>
  <c r="K28" i="11"/>
  <c r="K36" i="11"/>
  <c r="K44" i="11"/>
  <c r="K52" i="11"/>
  <c r="K60" i="11"/>
  <c r="K68" i="11"/>
  <c r="K20" i="11"/>
  <c r="K24" i="11"/>
  <c r="K32" i="11"/>
  <c r="K40" i="11"/>
  <c r="K48" i="11"/>
  <c r="K56" i="11"/>
  <c r="K64" i="11"/>
  <c r="K72" i="11"/>
  <c r="K76" i="11"/>
  <c r="M17" i="10"/>
  <c r="P17" i="10" s="1"/>
  <c r="K17" i="10"/>
  <c r="M33" i="10"/>
  <c r="P33" i="10" s="1"/>
  <c r="K33" i="10"/>
  <c r="M49" i="10"/>
  <c r="P49" i="10" s="1"/>
  <c r="K49" i="10"/>
  <c r="M21" i="10"/>
  <c r="P21" i="10" s="1"/>
  <c r="K21" i="10"/>
  <c r="P26" i="10"/>
  <c r="M37" i="10"/>
  <c r="P37" i="10" s="1"/>
  <c r="K37" i="10"/>
  <c r="P42" i="10"/>
  <c r="M25" i="10"/>
  <c r="P25" i="10" s="1"/>
  <c r="K25" i="10"/>
  <c r="P30" i="10"/>
  <c r="M41" i="10"/>
  <c r="P41" i="10" s="1"/>
  <c r="K41" i="10"/>
  <c r="P46" i="10"/>
  <c r="M29" i="10"/>
  <c r="P29" i="10" s="1"/>
  <c r="K29" i="10"/>
  <c r="M45" i="10"/>
  <c r="P45" i="10" s="1"/>
  <c r="K45" i="10"/>
  <c r="M15" i="10"/>
  <c r="P15" i="10" s="1"/>
  <c r="M19" i="10"/>
  <c r="P19" i="10" s="1"/>
  <c r="M23" i="10"/>
  <c r="P23" i="10" s="1"/>
  <c r="M27" i="10"/>
  <c r="P27" i="10" s="1"/>
  <c r="M31" i="10"/>
  <c r="P31" i="10" s="1"/>
  <c r="M35" i="10"/>
  <c r="P35" i="10" s="1"/>
  <c r="M39" i="10"/>
  <c r="P39" i="10" s="1"/>
  <c r="M43" i="10"/>
  <c r="P43" i="10" s="1"/>
  <c r="M47" i="10"/>
  <c r="P47" i="10" s="1"/>
  <c r="M51" i="10"/>
  <c r="P51" i="10" s="1"/>
  <c r="K53" i="10"/>
  <c r="M55" i="10"/>
  <c r="P55" i="10" s="1"/>
  <c r="K57" i="10"/>
  <c r="M59" i="10"/>
  <c r="P59" i="10" s="1"/>
  <c r="K61" i="10"/>
  <c r="M63" i="10"/>
  <c r="P63" i="10" s="1"/>
  <c r="K65" i="10"/>
  <c r="M67" i="10"/>
  <c r="P67" i="10" s="1"/>
  <c r="K69" i="10"/>
  <c r="M71" i="10"/>
  <c r="P71" i="10" s="1"/>
  <c r="K73" i="10"/>
  <c r="M75" i="10"/>
  <c r="P75" i="10" s="1"/>
  <c r="K77" i="10"/>
  <c r="M79" i="10"/>
  <c r="P79" i="10" s="1"/>
  <c r="K81" i="10"/>
  <c r="M83" i="10"/>
  <c r="P83" i="10" s="1"/>
  <c r="K85" i="10"/>
  <c r="M87" i="10"/>
  <c r="P87" i="10" s="1"/>
  <c r="K89" i="10"/>
  <c r="M91" i="10"/>
  <c r="P91" i="10" s="1"/>
  <c r="K93" i="10"/>
  <c r="M95" i="10"/>
  <c r="P95" i="10" s="1"/>
  <c r="K97" i="10"/>
  <c r="M99" i="10"/>
  <c r="P99" i="10" s="1"/>
  <c r="K101" i="10"/>
  <c r="M103" i="10"/>
  <c r="P103" i="10" s="1"/>
  <c r="K105" i="10"/>
  <c r="M107" i="10"/>
  <c r="P107" i="10" s="1"/>
  <c r="K109" i="10"/>
  <c r="M111" i="10"/>
  <c r="P111" i="10" s="1"/>
  <c r="K113" i="10"/>
  <c r="M115" i="10"/>
  <c r="P115" i="10" s="1"/>
  <c r="K17" i="9"/>
  <c r="K21" i="9"/>
  <c r="K16" i="8"/>
  <c r="M18" i="8"/>
  <c r="P18" i="8" s="1"/>
  <c r="K20" i="8"/>
  <c r="M22" i="8"/>
  <c r="P22" i="8" s="1"/>
  <c r="K24" i="8"/>
  <c r="M26" i="8"/>
  <c r="P26" i="8" s="1"/>
  <c r="K16" i="7"/>
  <c r="M18" i="7"/>
  <c r="P18" i="7" s="1"/>
  <c r="K20" i="7"/>
  <c r="M22" i="7"/>
  <c r="P22" i="7" s="1"/>
  <c r="K24" i="7"/>
  <c r="M26" i="7"/>
  <c r="P26" i="7" s="1"/>
  <c r="K28" i="7"/>
  <c r="M30" i="7"/>
  <c r="P30" i="7" s="1"/>
  <c r="K32" i="7"/>
  <c r="M34" i="7"/>
  <c r="P34" i="7" s="1"/>
  <c r="K36" i="7"/>
  <c r="M38" i="7"/>
  <c r="P38" i="7" s="1"/>
  <c r="K40" i="7"/>
  <c r="M42" i="7"/>
  <c r="P42" i="7" s="1"/>
  <c r="K44" i="7"/>
  <c r="M46" i="7"/>
  <c r="P46" i="7" s="1"/>
  <c r="K48" i="7"/>
  <c r="M50" i="7"/>
  <c r="P50" i="7" s="1"/>
  <c r="K52" i="7"/>
  <c r="M54" i="7"/>
  <c r="P54" i="7" s="1"/>
  <c r="K56" i="7"/>
  <c r="M58" i="7"/>
  <c r="P58" i="7" s="1"/>
  <c r="K60" i="7"/>
  <c r="M62" i="7"/>
  <c r="P62" i="7" s="1"/>
  <c r="K64" i="7"/>
  <c r="M66" i="7"/>
  <c r="P66" i="7" s="1"/>
  <c r="K68" i="7"/>
  <c r="M70" i="7"/>
  <c r="P70" i="7" s="1"/>
  <c r="K72" i="7"/>
  <c r="M74" i="7"/>
  <c r="P74" i="7" s="1"/>
  <c r="K76" i="7"/>
  <c r="M78" i="7"/>
  <c r="P78" i="7" s="1"/>
  <c r="K80" i="7"/>
  <c r="M82" i="7"/>
  <c r="P82" i="7" s="1"/>
  <c r="K84" i="7"/>
  <c r="M86" i="7"/>
  <c r="P86" i="7" s="1"/>
  <c r="K15" i="6"/>
  <c r="M17" i="6"/>
  <c r="P17" i="6" s="1"/>
  <c r="K19" i="6"/>
  <c r="M21" i="6"/>
  <c r="P21" i="6" s="1"/>
  <c r="K23" i="6"/>
  <c r="M25" i="6"/>
  <c r="P25" i="6" s="1"/>
  <c r="K27" i="6"/>
  <c r="M29" i="6"/>
  <c r="P29" i="6" s="1"/>
  <c r="K31" i="6"/>
  <c r="M33" i="6"/>
  <c r="P33" i="6" s="1"/>
  <c r="P71" i="5"/>
  <c r="P55" i="5"/>
  <c r="P39" i="5"/>
  <c r="P23" i="5"/>
  <c r="P137" i="5"/>
  <c r="P129" i="5"/>
  <c r="M127" i="5"/>
  <c r="P127" i="5" s="1"/>
  <c r="K123" i="5"/>
  <c r="P121" i="5"/>
  <c r="M119" i="5"/>
  <c r="K115" i="5"/>
  <c r="P113" i="5"/>
  <c r="M111" i="5"/>
  <c r="K107" i="5"/>
  <c r="P105" i="5"/>
  <c r="M103" i="5"/>
  <c r="K99" i="5"/>
  <c r="P97" i="5"/>
  <c r="M95" i="5"/>
  <c r="P95" i="5" s="1"/>
  <c r="K91" i="5"/>
  <c r="P89" i="5"/>
  <c r="M87" i="5"/>
  <c r="P87" i="5" s="1"/>
  <c r="K83" i="5"/>
  <c r="P81" i="5"/>
  <c r="M79" i="5"/>
  <c r="K75" i="5"/>
  <c r="P73" i="5"/>
  <c r="M71" i="5"/>
  <c r="K67" i="5"/>
  <c r="P65" i="5"/>
  <c r="M63" i="5"/>
  <c r="P63" i="5" s="1"/>
  <c r="K59" i="5"/>
  <c r="P57" i="5"/>
  <c r="M55" i="5"/>
  <c r="K51" i="5"/>
  <c r="P49" i="5"/>
  <c r="M47" i="5"/>
  <c r="P47" i="5" s="1"/>
  <c r="K43" i="5"/>
  <c r="P41" i="5"/>
  <c r="M39" i="5"/>
  <c r="K35" i="5"/>
  <c r="P33" i="5"/>
  <c r="M31" i="5"/>
  <c r="P31" i="5" s="1"/>
  <c r="K27" i="5"/>
  <c r="P25" i="5"/>
  <c r="M23" i="5"/>
  <c r="K19" i="5"/>
  <c r="P17" i="5"/>
  <c r="M15" i="5"/>
  <c r="P15" i="5" s="1"/>
  <c r="P135" i="5"/>
  <c r="P123" i="5"/>
  <c r="P107" i="5"/>
  <c r="P99" i="5"/>
  <c r="P91" i="5"/>
  <c r="P83" i="5"/>
  <c r="P75" i="5"/>
  <c r="P67" i="5"/>
  <c r="P59" i="5"/>
  <c r="P51" i="5"/>
  <c r="P43" i="5"/>
  <c r="P35" i="5"/>
  <c r="P27" i="5"/>
  <c r="P19" i="5"/>
  <c r="P119" i="5"/>
  <c r="P111" i="5"/>
  <c r="P103" i="5"/>
  <c r="P79" i="5"/>
  <c r="P115" i="5"/>
  <c r="P133" i="5"/>
  <c r="P125" i="5"/>
  <c r="P117" i="5"/>
  <c r="P109" i="5"/>
  <c r="P101" i="5"/>
  <c r="P93" i="5"/>
  <c r="P85" i="5"/>
  <c r="P77" i="5"/>
  <c r="P69" i="5"/>
  <c r="P61" i="5"/>
  <c r="P53" i="5"/>
  <c r="P45" i="5"/>
  <c r="P37" i="5"/>
  <c r="P29" i="5"/>
  <c r="P21" i="5"/>
  <c r="K52" i="4"/>
  <c r="M40" i="4"/>
  <c r="P40" i="4" s="1"/>
  <c r="K32" i="4"/>
  <c r="M24" i="4"/>
  <c r="P24" i="4" s="1"/>
  <c r="P23" i="4"/>
  <c r="M20" i="4"/>
  <c r="P20" i="4" s="1"/>
  <c r="P19" i="4"/>
  <c r="P48" i="4"/>
  <c r="P51" i="4"/>
  <c r="P57" i="4"/>
  <c r="P59" i="4"/>
  <c r="P21" i="4"/>
  <c r="P15" i="4"/>
  <c r="P17" i="4"/>
  <c r="E20" i="9"/>
  <c r="E80" i="5"/>
  <c r="E18" i="3"/>
  <c r="E36" i="3"/>
  <c r="E39" i="3"/>
  <c r="E19" i="3" l="1"/>
  <c r="E31" i="3"/>
  <c r="E87" i="7"/>
  <c r="E83" i="7"/>
  <c r="E77" i="7"/>
  <c r="E75" i="7"/>
  <c r="E73" i="7"/>
  <c r="E70" i="7"/>
  <c r="E69" i="7"/>
  <c r="E67" i="7"/>
  <c r="E66" i="7"/>
  <c r="E62" i="7"/>
  <c r="E55" i="7"/>
  <c r="E52" i="7"/>
  <c r="E51" i="7"/>
  <c r="E49" i="7"/>
  <c r="E47" i="7"/>
  <c r="E48" i="7" s="1"/>
  <c r="E44" i="7"/>
  <c r="E36" i="7"/>
  <c r="E34" i="7"/>
  <c r="E33" i="7"/>
  <c r="E31" i="7"/>
  <c r="E29" i="7"/>
  <c r="E30" i="7" s="1"/>
  <c r="E25" i="7"/>
  <c r="E31" i="6"/>
  <c r="E18" i="6"/>
  <c r="E19" i="6" s="1"/>
  <c r="E136" i="5"/>
  <c r="E131" i="5"/>
  <c r="E125" i="5"/>
  <c r="E124" i="5"/>
  <c r="E122" i="5"/>
  <c r="E120" i="5"/>
  <c r="E118" i="5"/>
  <c r="E116" i="5"/>
  <c r="E111" i="5"/>
  <c r="E109" i="5"/>
  <c r="E104" i="5"/>
  <c r="E102" i="5"/>
  <c r="E100" i="5"/>
  <c r="E99" i="5"/>
  <c r="E88" i="5"/>
  <c r="E67" i="5"/>
  <c r="E134" i="5"/>
  <c r="E45" i="5"/>
  <c r="E33" i="3" l="1"/>
  <c r="E32" i="3"/>
  <c r="E21" i="3"/>
  <c r="E23" i="3"/>
  <c r="E24" i="3"/>
  <c r="E20" i="3"/>
  <c r="E19" i="8"/>
  <c r="E28" i="6"/>
  <c r="E32" i="6"/>
  <c r="E33" i="6"/>
  <c r="E21" i="6"/>
  <c r="E23" i="6"/>
  <c r="E20" i="6"/>
  <c r="E29" i="6"/>
  <c r="E64" i="5"/>
  <c r="E35" i="5"/>
  <c r="E85" i="5"/>
  <c r="E112" i="5"/>
  <c r="E68" i="5"/>
  <c r="E71" i="5" s="1"/>
  <c r="E72" i="5" s="1"/>
  <c r="E36" i="5"/>
  <c r="E65" i="5"/>
  <c r="E37" i="5"/>
  <c r="E132" i="5"/>
  <c r="E48" i="5"/>
  <c r="E46" i="5"/>
  <c r="E40" i="5"/>
  <c r="E42" i="5"/>
  <c r="E61" i="5"/>
  <c r="E78" i="5"/>
  <c r="E103" i="5"/>
  <c r="E105" i="5"/>
  <c r="E107" i="5"/>
  <c r="E41" i="5"/>
  <c r="E60" i="5"/>
  <c r="E77" i="5"/>
  <c r="E27" i="3" l="1"/>
  <c r="E28" i="3" s="1"/>
  <c r="E25" i="3"/>
  <c r="E23" i="8"/>
  <c r="E21" i="8"/>
  <c r="E24" i="8"/>
  <c r="E20" i="8"/>
  <c r="E25" i="6"/>
  <c r="E24" i="6"/>
  <c r="E69" i="5"/>
  <c r="E86" i="5"/>
  <c r="E91" i="5"/>
  <c r="E92" i="5" s="1"/>
  <c r="E83" i="5"/>
  <c r="E87" i="5"/>
  <c r="E90" i="5"/>
  <c r="E51" i="5"/>
  <c r="E49" i="5"/>
  <c r="E94" i="5" l="1"/>
  <c r="E95" i="5" s="1"/>
  <c r="E54" i="5"/>
  <c r="E52" i="5"/>
  <c r="E55" i="5" l="1"/>
  <c r="E53" i="4" l="1"/>
  <c r="E28" i="4"/>
  <c r="E25" i="4"/>
  <c r="N28" i="4" l="1"/>
  <c r="O28" i="4"/>
  <c r="L28" i="4"/>
  <c r="M28" i="4"/>
  <c r="P28" i="4" s="1"/>
  <c r="M25" i="4"/>
  <c r="N25" i="4"/>
  <c r="P25" i="4" s="1"/>
  <c r="O25" i="4"/>
  <c r="L25" i="4"/>
  <c r="E46" i="4"/>
  <c r="N44" i="4"/>
  <c r="O44" i="4"/>
  <c r="L44" i="4"/>
  <c r="M44" i="4"/>
  <c r="E54" i="4"/>
  <c r="L53" i="4"/>
  <c r="M53" i="4"/>
  <c r="N53" i="4"/>
  <c r="O53" i="4"/>
  <c r="E31" i="4"/>
  <c r="E49" i="4"/>
  <c r="E33" i="4"/>
  <c r="E45" i="4"/>
  <c r="C150" i="5"/>
  <c r="C147" i="5"/>
  <c r="C142" i="5"/>
  <c r="C46" i="6"/>
  <c r="C43" i="6"/>
  <c r="C38" i="6"/>
  <c r="C99" i="7"/>
  <c r="C96" i="7"/>
  <c r="C91" i="7"/>
  <c r="C39" i="8"/>
  <c r="C36" i="8"/>
  <c r="C31" i="8"/>
  <c r="C36" i="9"/>
  <c r="C33" i="9"/>
  <c r="C28" i="9"/>
  <c r="C128" i="10"/>
  <c r="C125" i="10"/>
  <c r="C120" i="10"/>
  <c r="C91" i="11"/>
  <c r="C88" i="11"/>
  <c r="C83" i="11"/>
  <c r="C71" i="4"/>
  <c r="C68" i="4"/>
  <c r="C63" i="4"/>
  <c r="C57" i="3"/>
  <c r="C54" i="3"/>
  <c r="C49" i="3"/>
  <c r="A36" i="2"/>
  <c r="A145" i="5" s="1"/>
  <c r="P10" i="5" s="1"/>
  <c r="N49" i="4" l="1"/>
  <c r="O49" i="4"/>
  <c r="L49" i="4"/>
  <c r="M49" i="4"/>
  <c r="L31" i="4"/>
  <c r="M31" i="4"/>
  <c r="N31" i="4"/>
  <c r="O31" i="4"/>
  <c r="E37" i="4"/>
  <c r="M33" i="4"/>
  <c r="N33" i="4"/>
  <c r="O33" i="4"/>
  <c r="L33" i="4"/>
  <c r="L45" i="4"/>
  <c r="M45" i="4"/>
  <c r="N45" i="4"/>
  <c r="O45" i="4"/>
  <c r="N54" i="4"/>
  <c r="O54" i="4"/>
  <c r="L54" i="4"/>
  <c r="M54" i="4"/>
  <c r="P54" i="4" s="1"/>
  <c r="P53" i="4"/>
  <c r="P44" i="4"/>
  <c r="O46" i="4"/>
  <c r="L46" i="4"/>
  <c r="M46" i="4"/>
  <c r="N46" i="4"/>
  <c r="E38" i="4"/>
  <c r="E39" i="4"/>
  <c r="E35" i="4"/>
  <c r="E34" i="4"/>
  <c r="A52" i="3"/>
  <c r="P10" i="3" s="1"/>
  <c r="A123" i="10"/>
  <c r="P10" i="10" s="1"/>
  <c r="A34" i="8"/>
  <c r="P10" i="8" s="1"/>
  <c r="A41" i="6"/>
  <c r="P10" i="6" s="1"/>
  <c r="A66" i="4"/>
  <c r="P10" i="4" s="1"/>
  <c r="A86" i="11"/>
  <c r="P10" i="11" s="1"/>
  <c r="A31" i="9"/>
  <c r="P10" i="9" s="1"/>
  <c r="A94" i="7"/>
  <c r="P10" i="7" s="1"/>
  <c r="D9" i="2"/>
  <c r="D8" i="2"/>
  <c r="D7" i="2"/>
  <c r="D6" i="2"/>
  <c r="P49" i="4" l="1"/>
  <c r="E41" i="4"/>
  <c r="N38" i="4"/>
  <c r="O38" i="4"/>
  <c r="L38" i="4"/>
  <c r="M38" i="4"/>
  <c r="P38" i="4" s="1"/>
  <c r="L34" i="4"/>
  <c r="M34" i="4"/>
  <c r="N34" i="4"/>
  <c r="O34" i="4"/>
  <c r="P31" i="4"/>
  <c r="O37" i="4"/>
  <c r="L37" i="4"/>
  <c r="M37" i="4"/>
  <c r="N37" i="4"/>
  <c r="P33" i="4"/>
  <c r="N35" i="4"/>
  <c r="O35" i="4"/>
  <c r="L35" i="4"/>
  <c r="M35" i="4"/>
  <c r="L39" i="4"/>
  <c r="M39" i="4"/>
  <c r="N39" i="4"/>
  <c r="O39" i="4"/>
  <c r="P45" i="4"/>
  <c r="P46" i="4"/>
  <c r="E42" i="4"/>
  <c r="D7" i="1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N14" i="4"/>
  <c r="N14" i="5"/>
  <c r="C23" i="2"/>
  <c r="C22" i="2"/>
  <c r="C21" i="2"/>
  <c r="C20" i="2"/>
  <c r="C19" i="2"/>
  <c r="C18" i="2"/>
  <c r="C17" i="2"/>
  <c r="C16" i="2"/>
  <c r="C15" i="2"/>
  <c r="L14" i="5"/>
  <c r="L14" i="4"/>
  <c r="P35" i="4" l="1"/>
  <c r="P34" i="4"/>
  <c r="L42" i="4"/>
  <c r="M42" i="4"/>
  <c r="N42" i="4"/>
  <c r="O42" i="4"/>
  <c r="P39" i="4"/>
  <c r="P37" i="4"/>
  <c r="M41" i="4"/>
  <c r="N41" i="4"/>
  <c r="O41" i="4"/>
  <c r="L41" i="4"/>
  <c r="N14" i="11"/>
  <c r="L14" i="11"/>
  <c r="K14" i="10"/>
  <c r="L14" i="10"/>
  <c r="M14" i="4"/>
  <c r="O14" i="4"/>
  <c r="O14" i="5"/>
  <c r="L14" i="9"/>
  <c r="N14" i="9"/>
  <c r="O14" i="7"/>
  <c r="N14" i="7"/>
  <c r="L14" i="7"/>
  <c r="K14" i="8"/>
  <c r="O14" i="9"/>
  <c r="K14" i="9"/>
  <c r="O14" i="10"/>
  <c r="N14" i="10"/>
  <c r="N14" i="8"/>
  <c r="L14" i="8"/>
  <c r="O14" i="8"/>
  <c r="O14" i="6"/>
  <c r="N14" i="6"/>
  <c r="L14" i="6"/>
  <c r="M14" i="10"/>
  <c r="M14" i="9"/>
  <c r="N139" i="5"/>
  <c r="G17" i="2" s="1"/>
  <c r="L139" i="5"/>
  <c r="I17" i="2" s="1"/>
  <c r="P14" i="4"/>
  <c r="M14" i="5"/>
  <c r="M14" i="8"/>
  <c r="M14" i="7"/>
  <c r="P14" i="7" s="1"/>
  <c r="K14" i="7"/>
  <c r="M14" i="6"/>
  <c r="P14" i="6" s="1"/>
  <c r="K14" i="6"/>
  <c r="N60" i="4"/>
  <c r="G16" i="2" s="1"/>
  <c r="K14" i="4"/>
  <c r="L60" i="4"/>
  <c r="I16" i="2" s="1"/>
  <c r="P42" i="4" l="1"/>
  <c r="P41" i="4"/>
  <c r="P14" i="5"/>
  <c r="P14" i="8"/>
  <c r="P14" i="9"/>
  <c r="N35" i="6"/>
  <c r="G18" i="2" s="1"/>
  <c r="O14" i="11"/>
  <c r="K14" i="11"/>
  <c r="M14" i="11"/>
  <c r="L35" i="6"/>
  <c r="I18" i="2" s="1"/>
  <c r="N80" i="11"/>
  <c r="G23" i="2" s="1"/>
  <c r="P14" i="10"/>
  <c r="N88" i="7"/>
  <c r="G19" i="2" s="1"/>
  <c r="L88" i="7"/>
  <c r="I19" i="2" s="1"/>
  <c r="N28" i="8"/>
  <c r="G20" i="2" s="1"/>
  <c r="L25" i="9"/>
  <c r="I21" i="2" s="1"/>
  <c r="L117" i="10"/>
  <c r="I22" i="2" s="1"/>
  <c r="K14" i="5"/>
  <c r="N25" i="9"/>
  <c r="G21" i="2" s="1"/>
  <c r="N117" i="10"/>
  <c r="G22" i="2" s="1"/>
  <c r="L28" i="8"/>
  <c r="I20" i="2" s="1"/>
  <c r="L80" i="11"/>
  <c r="I23" i="2" s="1"/>
  <c r="M88" i="7"/>
  <c r="F19" i="2" s="1"/>
  <c r="M25" i="9"/>
  <c r="F21" i="2" s="1"/>
  <c r="M35" i="6"/>
  <c r="F18" i="2" s="1"/>
  <c r="M139" i="5"/>
  <c r="F17" i="2" s="1"/>
  <c r="M28" i="8"/>
  <c r="F20" i="2" s="1"/>
  <c r="M60" i="4"/>
  <c r="F16" i="2" s="1"/>
  <c r="M117" i="10" l="1"/>
  <c r="F22" i="2" s="1"/>
  <c r="M80" i="11"/>
  <c r="F23" i="2" s="1"/>
  <c r="P14" i="11"/>
  <c r="O88" i="7"/>
  <c r="H19" i="2" s="1"/>
  <c r="P60" i="4"/>
  <c r="E16" i="2" s="1"/>
  <c r="O60" i="4"/>
  <c r="H16" i="2" s="1"/>
  <c r="O28" i="8"/>
  <c r="H20" i="2" s="1"/>
  <c r="P28" i="8"/>
  <c r="N9" i="8" s="1"/>
  <c r="O35" i="6"/>
  <c r="H18" i="2" s="1"/>
  <c r="O139" i="5"/>
  <c r="H17" i="2" s="1"/>
  <c r="P139" i="5"/>
  <c r="E17" i="2" s="1"/>
  <c r="P88" i="7"/>
  <c r="E19" i="2" s="1"/>
  <c r="P35" i="6"/>
  <c r="N9" i="6" s="1"/>
  <c r="P117" i="10" l="1"/>
  <c r="E22" i="2" s="1"/>
  <c r="O117" i="10"/>
  <c r="H22" i="2" s="1"/>
  <c r="N9" i="4"/>
  <c r="O25" i="9"/>
  <c r="H21" i="2" s="1"/>
  <c r="O80" i="11"/>
  <c r="H23" i="2" s="1"/>
  <c r="P25" i="9"/>
  <c r="N9" i="9" s="1"/>
  <c r="E18" i="2"/>
  <c r="N9" i="5"/>
  <c r="P80" i="11"/>
  <c r="E23" i="2" s="1"/>
  <c r="N9" i="7"/>
  <c r="E20" i="2"/>
  <c r="N9" i="10" l="1"/>
  <c r="E21" i="2"/>
  <c r="N9" i="11"/>
  <c r="N14" i="3" l="1"/>
  <c r="L14" i="3"/>
  <c r="O14" i="3" l="1"/>
  <c r="L46" i="3"/>
  <c r="M14" i="3"/>
  <c r="N46" i="3"/>
  <c r="P14" i="3" l="1"/>
  <c r="G15" i="2"/>
  <c r="K14" i="3"/>
  <c r="I15" i="2"/>
  <c r="M46" i="3"/>
  <c r="P46" i="3" l="1"/>
  <c r="O46" i="3"/>
  <c r="F15" i="2"/>
  <c r="H15" i="2" l="1"/>
  <c r="N9" i="3"/>
  <c r="E15" i="2"/>
  <c r="A15" i="2" l="1"/>
  <c r="D1" i="3" s="1"/>
  <c r="A19" i="2"/>
  <c r="A16" i="2"/>
  <c r="A17" i="2"/>
  <c r="A23" i="2"/>
  <c r="A20" i="2"/>
  <c r="A22" i="2"/>
  <c r="A18" i="2"/>
  <c r="A21" i="2"/>
  <c r="I24" i="2"/>
  <c r="H24" i="2"/>
  <c r="G24" i="2"/>
  <c r="F24" i="2"/>
  <c r="E24" i="2"/>
  <c r="E27" i="2" s="1"/>
  <c r="B15" i="2" l="1"/>
  <c r="B18" i="2"/>
  <c r="D1" i="6"/>
  <c r="B17" i="2"/>
  <c r="D1" i="5"/>
  <c r="B20" i="2"/>
  <c r="D1" i="8"/>
  <c r="D1" i="9"/>
  <c r="B21" i="2"/>
  <c r="B23" i="2"/>
  <c r="D1" i="11"/>
  <c r="B22" i="2"/>
  <c r="D1" i="10"/>
  <c r="B16" i="2"/>
  <c r="D1" i="4"/>
  <c r="B19" i="2"/>
  <c r="D1" i="7"/>
  <c r="D11" i="2"/>
  <c r="E25" i="2"/>
  <c r="E26" i="2" s="1"/>
  <c r="E28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<sst xmlns="http://schemas.openxmlformats.org/spreadsheetml/2006/main" count="1301" uniqueCount="454">
  <si>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</si>
  <si>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</si>
  <si>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</si>
  <si>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</si>
  <si>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</si>
  <si>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</si>
  <si>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</si>
  <si>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</si>
  <si>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</si>
  <si>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</si>
  <si>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</si>
  <si>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</si>
  <si>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</si>
  <si>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</si>
  <si>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</si>
  <si>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</si>
  <si>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</si>
  <si>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</si>
  <si>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</si>
  <si>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</si>
  <si>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</si>
  <si>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</si>
  <si>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</si>
  <si>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</si>
  <si>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</si>
  <si>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</si>
  <si>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</si>
  <si>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</si>
  <si>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</si>
  <si>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</si>
  <si>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</si>
  <si>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</si>
  <si>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</si>
  <si>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</si>
  <si>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</si>
  <si>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</si>
  <si>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</si>
  <si>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</si>
  <si>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</si>
  <si>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</si>
  <si>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</si>
  <si>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</si>
  <si>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</si>
  <si>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</si>
  <si>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</si>
  <si>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</si>
  <si>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</si>
  <si>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</si>
  <si>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</si>
  <si>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</si>
  <si>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</si>
  <si>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</si>
  <si>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</si>
  <si>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</si>
  <si>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</si>
  <si>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mājas, Kastaņu ielā 2A, Jelgavā vienkāršotas fasādes atjaunošana</t>
  </si>
  <si>
    <t>Kastaņu iela 2A, Jelgava</t>
  </si>
  <si>
    <t>Demontāžas darbi</t>
  </si>
  <si>
    <t>Jumtiņa esošā seguma demontāža ieskaitot pieslēguma elementus, notekas un teknes</t>
  </si>
  <si>
    <t>m2</t>
  </si>
  <si>
    <t>Jumtiņa dzelzsbetona paneļu izdrupušo betonu nokalšana, atsegto stiegrojumu attīrīt no korozijas, astrādāt ar pretkorozijas līdzekli un aizsegt ar remonta sastāvu</t>
  </si>
  <si>
    <t>Jumtiņa atjaunošana no apakšās</t>
  </si>
  <si>
    <t>Ieejas jumtiņa 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</si>
  <si>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</si>
  <si>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</si>
  <si>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</si>
  <si>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</si>
  <si>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</si>
  <si>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</si>
  <si>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zemapmetuma grunts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</si>
  <si>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</si>
  <si>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</si>
  <si>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</si>
  <si>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</si>
  <si>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</si>
  <si>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</si>
  <si>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</si>
  <si>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>Jumta seguma ieklāšana jumtiņām</t>
  </si>
  <si>
    <t>TECHNONICOL Bikroelast EPP 3.0 uzkaus.ruber apakšklājs (TECHNONICOL vai ekvivalents)</t>
  </si>
  <si>
    <t>TECHNONICOL Unifleks EKP 5.0 uzkaus.ruber virsklājs (TECHNONICOL vai ekvivalents)</t>
  </si>
  <si>
    <t>palīgmateriāli (gāze, dībeļi, diegi šuvēm)</t>
  </si>
  <si>
    <t>Skārda elementu ieklāšana</t>
  </si>
  <si>
    <t>m</t>
  </si>
  <si>
    <t>palīgmateriāli</t>
  </si>
  <si>
    <t>Lietus ūdens tekņu un notekas izbūve jumtiņam</t>
  </si>
  <si>
    <t>stiprinājuma elementi</t>
  </si>
  <si>
    <t>kompl.</t>
  </si>
  <si>
    <t>Dažādi darbi</t>
  </si>
  <si>
    <t>Esošā lieveņa laukuma attīrīšana, nomazgāšana ar augstspiediena mazgātāju</t>
  </si>
  <si>
    <t>Esošā lieveņa laukuma remonts, virsmas līdzīnāšana</t>
  </si>
  <si>
    <t>Esošā lieveņa laukuma virsmai izveidot Hyperdesmo (vai ekvivalents) pārklājumu starp kārtām iestrādājot smalkās kvarca smilts pretslīdes klājuma izveidošanai</t>
  </si>
  <si>
    <t>Esošā lieveņu metāla cauruļveida statņu atjaunošana (attīrīšana, pretrūsas apstrāde, krāsošana) un piestiprināšana</t>
  </si>
  <si>
    <t xml:space="preserve">Tiešās izmaksas kopā, t. sk. darba devēja sociālais nodoklis 24.09% </t>
  </si>
  <si>
    <t>Esošā jumta seguma un bojāto pieslēguma vietas demontāža, virsmas attīrīšana</t>
  </si>
  <si>
    <t>Jumta seguma mazgāšana ar augstspiediena mazgātāju</t>
  </si>
  <si>
    <t>Jumta skārda elementu demontāža</t>
  </si>
  <si>
    <t>Tehnisko bēniņu attīrīšana no būvgružiem izlīdzinot esošo izdedžu klājumu</t>
  </si>
  <si>
    <t>Jumta pārsegumā atvērumu izveidošana bēniņu siltināšanai un atvērumu aizbētonēšana ventilācijas izvadu ierīkošana. Aeratoru ierīkošana atbilstoši AR-16</t>
  </si>
  <si>
    <t>gab</t>
  </si>
  <si>
    <t>Bēniņu un jumta lūkas demontāža</t>
  </si>
  <si>
    <t>Televīzijas antenu sakārtošana uz ēkas jumta un fasādes, pēc nepieicešamības demontējot tos</t>
  </si>
  <si>
    <t xml:space="preserve">Materiālu celšana uz un no ēkas </t>
  </si>
  <si>
    <t>obj.</t>
  </si>
  <si>
    <t>Jumta seguma atjaunošana</t>
  </si>
  <si>
    <t>Impregnēta koka brusa 50 x 80 mm montāža parapeta slīpuma izveidošanai,  solis līdz 500 mm,</t>
  </si>
  <si>
    <t>m3</t>
  </si>
  <si>
    <t>impregnēts kokmateriāls 50x80 mm</t>
  </si>
  <si>
    <t>Mitrumizturīga finiera lokšņu apšuvums 9 mm parapetam</t>
  </si>
  <si>
    <t>Parapeta papildus siltināšana ar 50 mm akmens vati, stiprinot to</t>
  </si>
  <si>
    <t>Siltinājuma armēšana ar stikla šķiedras sietu</t>
  </si>
  <si>
    <t xml:space="preserve"> līmjava Baumit ProContact (Baumit vai ekvivalents)</t>
  </si>
  <si>
    <t xml:space="preserve"> krāsa tonēta Baumit SilikatColor (Baumit vai ekvivalents) (krāsu saskaņojot ar pasūtītāju)</t>
  </si>
  <si>
    <t xml:space="preserve">Jumta seguma ieklāšana ieskaitot parapeta virsmu </t>
  </si>
  <si>
    <t>TEHNOELAST K-MS 170/4000 EPP uzkaus.ruber apakšklājs (TechnoNICOL vai ekvivalents)</t>
  </si>
  <si>
    <t>TEHNOELAST K-PS 170/5000 EKP uzkaus.ruber virsklājs (TechnoNICOL vai ekvivalents)</t>
  </si>
  <si>
    <t>Skārda elementu ieklāšana parapetam</t>
  </si>
  <si>
    <t>palīgmateriāli (silikons, mastika, skrūves)</t>
  </si>
  <si>
    <t>Jumta drošības barjera izbūve</t>
  </si>
  <si>
    <t>Pēdējā stāva pārseguma siltināšana</t>
  </si>
  <si>
    <t>Tehniskajos bēniņos iebūvēt beramo akmens vati h=300mm</t>
  </si>
  <si>
    <t>beramā akmens vate PAROC BLT9 300 mm (λ=0,041 W/(mK) vai ekvivalents</t>
  </si>
  <si>
    <t xml:space="preserve">Jumta lūkas OMEGA STN Termo EI30 (vai ekvivalents) iebūve, nodrošinot U=1,6 W/m2K </t>
  </si>
  <si>
    <t>Apdares izbūve no iekšpuses pēc lūkas montāžas</t>
  </si>
  <si>
    <t>Esošās jumta kāpnes atjaunošana, gruntēšana un krāsošana</t>
  </si>
  <si>
    <t>Iekšējās lūkas atjaunošana pēc esošā izskata izbūvējot to no laminēta (mitrumizturīga) finiera uz jaunām enģēm ieskaitot slēdzienu un u.c.furnīturu</t>
  </si>
  <si>
    <t>Jumta atjaunošana</t>
  </si>
  <si>
    <t>Ieejas mezgla atjaunošana</t>
  </si>
  <si>
    <t>Siltināšanas un apdares darbi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</si>
  <si>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</si>
  <si>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</si>
  <si>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</si>
  <si>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demontāža </t>
  </si>
  <si>
    <t>Kabeļu sakārtošana uz fasādēm (kabeļu demontāža/atvīrzīšana no fasādes/montāža)</t>
  </si>
  <si>
    <t>Esošā cokola mazgāšana ar augstspiediena mazgātāju</t>
  </si>
  <si>
    <t>Cokola virsmas apstrādāšana pret mikroorganismiem ar Baumit SanierLosung saskaņā ar ražotāja norādījumiem (vai ekvivalents)</t>
  </si>
  <si>
    <t>Esošās pagraba dzelzsbetona gaismas šahtas demontāža</t>
  </si>
  <si>
    <t>Fasādes ķieģeļu virsmas labošana, atslāņojošo ķieģeļu demontāža, virsmas attīrīšana, gruntēšana un izlīdzināšana, izveidojot apmetuma kārtu, tajā iestrādājot ribicas sietu ar acs izmēriem apmēram 10 x 10 cm</t>
  </si>
  <si>
    <t>Lodžijas esošās norobežojošas konstrukcijas demontāža ieskaitot esošo aizšuvumu</t>
  </si>
  <si>
    <t>Lodžijās esošo starpsienu demontāža</t>
  </si>
  <si>
    <t>Esošās starpailas konstrukcijas demontāža (t.i. metāla segums, dēļu klājs, esoša izolācija)</t>
  </si>
  <si>
    <t>Esošās fasādes un ailas virsmas gruntēšana</t>
  </si>
  <si>
    <t>Esošās zibensaizsardzības zemējuma pretestības mērīšana</t>
  </si>
  <si>
    <t>Esošās zibenaizsardzības pārnešana (demontāža) virs siltumziolācijas</t>
  </si>
  <si>
    <t>Esošās elektrosadales skapja nobīde no fasādes</t>
  </si>
  <si>
    <t>Tranšejas rakšana grunts maiņai</t>
  </si>
  <si>
    <t>Esošā grunts iekraušana un izvēšana no objekta</t>
  </si>
  <si>
    <t>Būvgružu savākšana, utilizācija</t>
  </si>
  <si>
    <t>Mūrēšanas darbi</t>
  </si>
  <si>
    <t>Pagraba logu ailas un ventilācijas atvērumu aizmūrēšana no gāzbetona blokiem 375mm biezumā saskaņā ar AR-2</t>
  </si>
  <si>
    <t>gāzbetona bloki Texoblock b=375mm (Texoblock vai ekvivalents)</t>
  </si>
  <si>
    <t>gāzbetona TexoBLOCK līme (vai ekvivalents)</t>
  </si>
  <si>
    <t>Lodžijas norobežojošas konstrukcijas izbūve saskaņā ar AR-13</t>
  </si>
  <si>
    <t>gāzbetona bloki Texoblock b=100mm (Texoblock vai ekvivalents)</t>
  </si>
  <si>
    <t>Starpailas izbūve</t>
  </si>
  <si>
    <t>Tvaika izolācijas montāža starpailas konstrukcijām atbilstoši AR-12</t>
  </si>
  <si>
    <t>Siltumizolācijas montāža 200 mm biezumā starp esošo koka karkasu atbilstoši AR-12</t>
  </si>
  <si>
    <t>puscieta akmens vate (λd=0,036 W/m*K) 200mm</t>
  </si>
  <si>
    <t>Koka brusu montžā atbilstoši AR-12</t>
  </si>
  <si>
    <t>impregnēts kokmateriāls 50x50 mm</t>
  </si>
  <si>
    <t>Mitrumizturīga saplāksni montžā atbilstoši AR-12</t>
  </si>
  <si>
    <t>Cokola siltināšana pa perimetru</t>
  </si>
  <si>
    <t>Vertikālās hidroizolācijas veidošana pamatu un cokola virsmai</t>
  </si>
  <si>
    <t>Pamatu un cokola virsmas siltināšana ar putupolistirolu b=100mm uz līmjavas kārtas, papildus stiprinot ar dībeļiem</t>
  </si>
  <si>
    <t>ekstrudētais putupolistirols (λd=0,037 W/m*K) 100mm vai ekvivalents</t>
  </si>
  <si>
    <t>līmjava Baumit BituFix 2K (Baumit vai ekvivalents)</t>
  </si>
  <si>
    <t>palīgmateriāli (dībeļi u.c.)</t>
  </si>
  <si>
    <t>Siltinājuma armēšana ar stikla šķiedras sietu cokola virsmai</t>
  </si>
  <si>
    <t>Dekoratīvā apmetumu iestrāde cokola virsmai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</si>
  <si>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</si>
  <si>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</si>
  <si>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</si>
  <si>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</si>
  <si>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Ārsienas virsmas siltināšana ar fasādes siltumizolācijas plātnēm b=150mm uz līmjavas kārtas, papildus stiprinot ar dībeļiem</t>
  </si>
  <si>
    <t>Pilastru siltināšana ar fasādes siltumizolācijas plātnēm b=100 mm un b=50mm uz līmjavas kārtas, papildus stiprinot ar dībeļiem</t>
  </si>
  <si>
    <t>Siltinājuma armēšana ar stikla šķiedras sietu fasādes virsmai ieskaitot lodžijas norobežojošās konstrukcijas virsmu</t>
  </si>
  <si>
    <t>EJOT profils 815 cokols plus vai ekvivalents</t>
  </si>
  <si>
    <t>Dekoratīvā apmetumu iestrāde fasādes virsmai ieskaitot lodžijas norobežojošās konstrukcijas virsmu</t>
  </si>
  <si>
    <t>Fasādes virsmas gruntēšana un krāsošana ieskaitot lodžijas norobežojošās konstrukcijas virsmu</t>
  </si>
  <si>
    <t>Logu un durvju aiļu malu apdare</t>
  </si>
  <si>
    <t>Logu un durvju aiļu malu siltināšana ar 30 mm akmens vati uz līmjavas kārtas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</si>
  <si>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</si>
  <si>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</si>
  <si>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</si>
  <si>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</si>
  <si>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</si>
  <si>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Aizbērt tranšeju ap pamatiem ar pievesto grunti, to blīvējot</t>
  </si>
  <si>
    <t>Aizbērt tranšeju ap pamatiem ar dolomīta šķembām 150 mm biezumā, tās blīvējot</t>
  </si>
  <si>
    <t>Aizbērt tranšeju ap pamatiem ar drenējoša smilts (filtrācijas koef.&gt;1m/dnn) 50 mm biezumā, tās blīvējot</t>
  </si>
  <si>
    <t>drenējoša smilts (filtrācijas koef.&gt;1m/dnn) 50 mm</t>
  </si>
  <si>
    <t>Bruģakmens apamales izveide</t>
  </si>
  <si>
    <t>Betona ietvju apmales izbūve uz betons sagataves kārtas</t>
  </si>
  <si>
    <t>Pagraba ventilācijas restes V1 (1050x1350mm) montāža</t>
  </si>
  <si>
    <t>Fasādes ventilācijas restes V2 (300x300mm) montāža</t>
  </si>
  <si>
    <t>Esošo gaismas šahtas virsmas atjaunošana, armēšana un gludināšana, gruntēšana, krāsošana un aprīkošana ar jaunām tērauda restēm</t>
  </si>
  <si>
    <t>Jaunizbūvējama lodžiju norobežojošā siena no koka konstrukcijas rāmja izbūve,  veidojot apšūvumu no cementa šiedras plāksnēm 8 mm biezumā no abām pusēm un ar akmensvates pildījumu 80 mm biezumā</t>
  </si>
  <si>
    <t>Lodžiju norobežojošo sienas virsmas gruntēšana un krāsošana</t>
  </si>
  <si>
    <t>Mūrētas virsmas apdare no iekšpuses pagrabā</t>
  </si>
  <si>
    <t>Iesegt ar dekoratīvo skārdu ārējās palodzes</t>
  </si>
  <si>
    <t>Fasādes sakārtošana (karoga kāta turētāja, mājas Nr. u.c.)</t>
  </si>
  <si>
    <t>Elektroinstalācijas pagaidu pārnešana</t>
  </si>
  <si>
    <t>Esošo šķunīšu demontāža pagrabā</t>
  </si>
  <si>
    <t>Pagraba siltināšana</t>
  </si>
  <si>
    <t>Esošās pagraba griestu virsmas gruntēšana</t>
  </si>
  <si>
    <t>Siltumizolācijas pielīmēšana pagraba pārsegumam</t>
  </si>
  <si>
    <t>putupolistirols (λd=0,031 W/m*K) 100mm vai ekvivalents</t>
  </si>
  <si>
    <t>Siltumizolācijas pielīmēšana pagraba sienai</t>
  </si>
  <si>
    <t>putupolistirols (λd=0,037 W/m*K) 50mm vai ekvivalents</t>
  </si>
  <si>
    <t>Pagraba griestu atjaunošanas darbi</t>
  </si>
  <si>
    <t>Esošo koka logu demontāža dzīvokļos</t>
  </si>
  <si>
    <t>Esošo lodžijas aizstiklojumu/ restes demontāža</t>
  </si>
  <si>
    <t xml:space="preserve">Esošo koka logu demontāža koplietošanas telpās </t>
  </si>
  <si>
    <t>Esošo pagraba logu/restes, aizšuvumu demontāža</t>
  </si>
  <si>
    <t>Skārda palodžu elementu demontāža visai ēkai</t>
  </si>
  <si>
    <t>Esošā ieejas ārdurvju demontāža</t>
  </si>
  <si>
    <t>Esošā pagraba ārdurvju demontāža</t>
  </si>
  <si>
    <t>Esošā vējtvera durvju demontāža</t>
  </si>
  <si>
    <t>Logu montāža kāpņu telpās</t>
  </si>
  <si>
    <t>PVC logu bloku montāža kāpņu telpā veramus, atgāžamus, saglabājot rūtojumu</t>
  </si>
  <si>
    <t>gb</t>
  </si>
  <si>
    <t>stiprinājuma elementi (silikons, skrūves)</t>
  </si>
  <si>
    <t>blīvējuma materiāli (celtniecības putas)</t>
  </si>
  <si>
    <t>Sānu virsmu apdare ap logiem no iekšpuses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</si>
  <si>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</si>
  <si>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</si>
  <si>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</si>
  <si>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</si>
  <si>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</si>
  <si>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dzīvokļos</t>
  </si>
  <si>
    <t>PVC logu bloku montāža dzīvokļos veramus, atgāžamus, saglabājot rūtojumu</t>
  </si>
  <si>
    <t>MDF palodžu uzstādīšana izolējot palodžu pamatni</t>
  </si>
  <si>
    <t>stiprinājuma elemetni (silikons, skrūves, celtniecības putas, putuplasts)</t>
  </si>
  <si>
    <t>Esošājiem PVC logiem uzstādīt dekoratīvas uzlikas rūtojumu veidošanai</t>
  </si>
  <si>
    <t>Logu montāža lodžijās</t>
  </si>
  <si>
    <t>PVC veramus, atgāžamus konstrukcijas lodžijas logu montāža</t>
  </si>
  <si>
    <t>Lodžijas logu aplodas montāža</t>
  </si>
  <si>
    <t>Virsmu apdare zem logiem no iekšpuses</t>
  </si>
  <si>
    <t>rupjā tepe ROTBAND ģipša apmetums KNAUF vai ekvivalents</t>
  </si>
  <si>
    <t>smalkā špaktele Weber LR+ vai ekvivalents</t>
  </si>
  <si>
    <t>Durvju atjaunošana</t>
  </si>
  <si>
    <t>Jauno tērauda konstrukcijas ārduvju montāža ieejas mezglā ieskaitot atduras ierīkošanu</t>
  </si>
  <si>
    <t>durvju aizvērējs GEZE TS2000 V BC vai ekvivalents</t>
  </si>
  <si>
    <t>blīvējuma materiāli</t>
  </si>
  <si>
    <t>furnitūra un rokturis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</si>
  <si>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</si>
  <si>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</si>
  <si>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</si>
  <si>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</si>
  <si>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Jauno tērauda konstrukcijas ārduvju montāža pagraba telpā ieskaitot atduras ierīkošanu</t>
  </si>
  <si>
    <t>Logu un durvju nosegšana ar plēvi un aplīmēšana</t>
  </si>
  <si>
    <t>Esošo sienu un griestu tīrīšana un mazgāšana</t>
  </si>
  <si>
    <t>Kāpņu telpas remonts</t>
  </si>
  <si>
    <t xml:space="preserve">Kāpņu telpā esošo plaisu atsegšana, demontējot apmetumu un aizdare izveidojot apmetuma kārtu, tajā iestrādājot ribicas sietu ar acs izmēriem apmēram 10 x 10 cm </t>
  </si>
  <si>
    <t>Virsmu apdare no iekšpuses tajā skaitā griesti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</si>
  <si>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</si>
  <si>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</si>
  <si>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</si>
  <si>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Iekšējie apdares darbi</t>
  </si>
  <si>
    <t>Ventilācijas atjaunošanas darbi</t>
  </si>
  <si>
    <t>Esošās ventilācijas šahtas demontāža</t>
  </si>
  <si>
    <t>Esošās ventilācijas šahtas demontāža līdz pārseguma panelim</t>
  </si>
  <si>
    <t>Ventilācijas izbūve</t>
  </si>
  <si>
    <t>Dabīgās ventilācijas kanālu tīrīšana, un vilkmes pārbaude ar atzinumu</t>
  </si>
  <si>
    <t>Ventilācijas šahtas mūrēšana</t>
  </si>
  <si>
    <t>LODE Brunis dūmvadu ķieģelis (vai ekvivalents)</t>
  </si>
  <si>
    <t>mūrjava</t>
  </si>
  <si>
    <t>Dabīgās ventilācijas izvadu aprīkošana ar pasīvās ventilācijas deflektoriem</t>
  </si>
  <si>
    <t>Dabīgās ventilācijas pieplūdes sistēmas VENTSYS uzstādīšana dzīvokļos (vai ekvivalents)</t>
  </si>
  <si>
    <t>Ūdensapgādes un kanalizācijas sistēmas atjaunošana</t>
  </si>
  <si>
    <t>Esošās ūdensapgādes sistēmas demontāža</t>
  </si>
  <si>
    <t>Esošās kanalizācijas sistēmas demontāža</t>
  </si>
  <si>
    <t>Ūdensapgādes sistēma</t>
  </si>
  <si>
    <t>Ūdensapgādes stāvvadi</t>
  </si>
  <si>
    <t>PPR caurule ar šķiedru ūdenim 20x3.4 (vai ekvivalents)</t>
  </si>
  <si>
    <t>PPR caurule ar šķiedru ūdenim 32x5.4 (vai ekvivalents)</t>
  </si>
  <si>
    <t>PPR caurule ar šķiedru ūdenim 40x6.7 (vai ekvivalents)</t>
  </si>
  <si>
    <t>Kaučuka izolācija - pretkondensāta aukstam ūdenim 22/9mm K-FLEX EC (vai ekvivalents)</t>
  </si>
  <si>
    <t>Kaučuka izolācija- pretkondensāta aukstam ūdenim 35/9mm K-FLEX EC (vai ekvivalents)</t>
  </si>
  <si>
    <t>Kaučuka izolācija- pretkondensāta aukstam ūdenim 42/9mm K-FLEX EC (vai ekvivalents)</t>
  </si>
  <si>
    <t>Pievienojums dzīvokļa ūdensapgādei</t>
  </si>
  <si>
    <t>Ūdensapgādes guļvads</t>
  </si>
  <si>
    <t>PPR caurule ar šķiedru ūdenim 50x8.3 (vai ekvivalents)</t>
  </si>
  <si>
    <t>PPR caurule ar šķiedru ūdenim 63x10.5 (vai ekvivalents)</t>
  </si>
  <si>
    <t>PPR caurule ar šķiedru ūdenim 75x12.5 (vai ekvivalents)</t>
  </si>
  <si>
    <t>Gala vāks izlaidēm, Dn15</t>
  </si>
  <si>
    <t>Akmensvates izolācijas čaula, ar alum. atstarojošo slāni; b=50mm, PAROC Hvac Section AluCoat T 22/50 (λD=0,045 W/m*K) (vai ekvivalents)</t>
  </si>
  <si>
    <t>Akmensvates izolācijas čaula, ar alum. atstarojošo slāni; b=50mm, PAROC Hvac Section AluCoat T 34/50 (λD=0,045 W/m*K) (vai ekvivalents)</t>
  </si>
  <si>
    <t>Akmensvates izolācijas čaula, ar alum. atstarojošo slāni; b=50mm, PAROC Hvac Section AluCoat T 42/50 (λD=0,045 W/m*K) (vai ekvivalents)</t>
  </si>
  <si>
    <t>Akmensvates izolācijas čaula, ar alum. atstarojošo slāni; b=50mm, PAROC Hvac Section AluCoat T 54/50 (λD=0,045 W/m*K) (vai ekvivalents)</t>
  </si>
  <si>
    <t>Kaučuka izolācija- pretkondensāta aukstam ūdenim 34/9mm K-FLEX EC (vai ekvivalents)</t>
  </si>
  <si>
    <t>Kaučuka izolācija- pretkondensāta aukstam ūdenim 54/9mm K-FLEX EC (vai ekvivalents)</t>
  </si>
  <si>
    <t>Kaučuka izolācija- pretkondensāta aukstam ūdenim 63/9mm K-FLEX EC (vai ekvivalents)</t>
  </si>
  <si>
    <t>Kaučuka izolācija- pretkondensāta aukstam ūdenim 75/9mm K-FLEX EC (vai ekvivalents)</t>
  </si>
  <si>
    <t>Kanalizācijas sistēma</t>
  </si>
  <si>
    <t>Kanalizācijas stāvvads</t>
  </si>
  <si>
    <t>Pievienojums dzīvokļa kanalizācijai</t>
  </si>
  <si>
    <t>Kanalizācijas guļvads</t>
  </si>
  <si>
    <t>Kanalizācijas izvads, pievienojums akai, rakšanas darbi izvadu nomaiņai, aizsargčaulas (akai, šķērsojot ēkas pamatni)</t>
  </si>
  <si>
    <t>izvadi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</si>
  <si>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</si>
  <si>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</si>
  <si>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</si>
  <si>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</si>
  <si>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</si>
  <si>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</si>
  <si>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</si>
  <si>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</si>
  <si>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vietas</t>
  </si>
  <si>
    <t>Ūdens sistēmas palaišanu un ieregulēšanu</t>
  </si>
  <si>
    <t>obj</t>
  </si>
  <si>
    <t>Armatūras marķēšana</t>
  </si>
  <si>
    <t>Pieslēgums KU siltummainim</t>
  </si>
  <si>
    <t>Pieslēgums ūdens ievadam</t>
  </si>
  <si>
    <t>Lietus kanalizācijas sistēma</t>
  </si>
  <si>
    <t>Stāvadu šahtu atvēršanai/aizvēršana</t>
  </si>
  <si>
    <t>Pievienošanās pie esošajiem tīkliem</t>
  </si>
  <si>
    <t>Izpildshēmas sagatavošana</t>
  </si>
  <si>
    <r>
      <t>PPR līkums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ūdenim, 20 (vai ekvivalents)</t>
    </r>
  </si>
  <si>
    <r>
      <t>PPR līkums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ūdenim, 25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</si>
  <si>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20/20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</si>
  <si>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20/20/32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</si>
  <si>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32/32/20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</si>
  <si>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32/32/15/15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</si>
  <si>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40/40/20/20 (vai ekvivalents)</t>
    </r>
  </si>
  <si>
    <r>
      <t>PPR līkums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20 (vai ekvivalents)</t>
    </r>
  </si>
  <si>
    <r>
      <t>PPR līkums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32 (vai ekvivalents)</t>
    </r>
  </si>
  <si>
    <r>
      <t>PPR līkums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40 (vai ekvivalents)</t>
    </r>
  </si>
  <si>
    <r>
      <t>PPR līkums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75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</si>
  <si>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20/20/20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</si>
  <si>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32/32/32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</si>
  <si>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40/40/32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</si>
  <si>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>ar šķiedru ūdenim 40/40/40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</si>
  <si>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50/50/32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</si>
  <si>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50/50/40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</si>
  <si>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50/50/50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</si>
  <si>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50/50/63 (vai ekvivalents)</t>
    </r>
  </si>
  <si>
    <r>
      <t>PPR T-gabals 90</t>
    </r>
    <r>
      <rPr>
        <b/>
        <vertAlign val="superscript"/>
        <sz val="10"/>
        <rFont val="Arial"/>
        <family val="2"/>
      </rPr>
      <t>0</t>
    </r>
    <r>
      <rPr>
        <b/>
        <sz val="8"/>
        <rFont val="Arial"/>
        <family val="2"/>
      </rPr>
      <t xml:space="preserve"> ar šķiedru ūdenim 63/63/75 (vai ekvivalents)</t>
    </r>
  </si>
  <si>
    <t>Esošās apkures sistēmas demontāža</t>
  </si>
  <si>
    <t>Apkure</t>
  </si>
  <si>
    <t>Tērauda presējama  caurule - apkurei,  Dn15 (vai ekvivalents)</t>
  </si>
  <si>
    <t>Tērauda presējama  caurule - apkurei,  Dn18 (vai ekvivalents)</t>
  </si>
  <si>
    <t>Tērauda presējama  caurule - apkurei,  Dn22 (vai ekvivalents)</t>
  </si>
  <si>
    <t>Tērauda presējama  caurule - apkurei,  Dn28 (vai ekvivalents)</t>
  </si>
  <si>
    <t>Tērauda presējama  caurule - apkurei,  Dn35 (vai ekvivalents)</t>
  </si>
  <si>
    <t>Tērauda presējama  caurule - apkurei,  Dn42 (vai ekvivalents)</t>
  </si>
  <si>
    <t>Tērauda presējama  caurule - apkurei,  Dn54 (vai ekvivalents)</t>
  </si>
  <si>
    <t>Tērauda radiators Purmo Compact C11-400-1000 ar sienas stiprinājumiem un atgaisotāju (vai ekvivalents)</t>
  </si>
  <si>
    <t>Tērauda radiators Purmo Compact C11-400-700 ar sienas stiprinājumiem un atgaisotāju (vai ekvivalents)</t>
  </si>
  <si>
    <t>Tērauda radiators Purmo Compact C11-400-800 ar sienas stiprinājumiem un atgaisotāju (vai ekvivalents)</t>
  </si>
  <si>
    <t>Tērauda radiators Purmo Compact C11-400-900 ar sienas stiprinājumiem un atgaisotāju (vai ekvivalents)</t>
  </si>
  <si>
    <t>Tērauda radiators Purmo Compact C22-400-600 ar sienas stiprinājumiem un atgaisotāju (vai ekvivalents)</t>
  </si>
  <si>
    <t>Tērauda radiators Purmo Compact C22-400-700 ar sienas stiprinājumiem un atgaisotāju (vai ekvivalents)</t>
  </si>
  <si>
    <t>Tērauda radiators Purmo Compact C22-400-800 ar sienas stiprinājumiem un atgaisotāju (vai ekvivalents)</t>
  </si>
  <si>
    <t>Tērauda radiators Purmo Compact C22-400-900 ar sienas stiprinājumiem un atgaisotāju (vai ekvivalents)</t>
  </si>
  <si>
    <t>Tērauda radiators Purmo Compact C33-600-1400 ar sienas stiprinājumiem un atgaisotāju (vai ekvivalents)</t>
  </si>
  <si>
    <t>Radiatora termogalva ar vārstu komplekts Danfos RA-DV Dn15, RA 2000 ar tempratūras ierobežojumu +16 °C (vai ekvivalents)</t>
  </si>
  <si>
    <t>Radiatora noslēgvārsts ar priekšiestādījumu RLV Dn15 Danfos (vai ekvivalents)</t>
  </si>
  <si>
    <t>Izlaides vārsts, Dn15</t>
  </si>
  <si>
    <t>Akmensvates izolācijas čaula, ar alum. atstarojošo slāni; b=50mm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</si>
  <si>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</si>
  <si>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</si>
  <si>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Akmensvates izolācijas čaula, ar alum. atstarojošo slāni; b=50mm PAROC Hvac Section AluCoat T 54/50 (λD=0,045 W/m*K) (vai ekvivalents)</t>
  </si>
  <si>
    <t>Siltumizolācijas fasondaļas</t>
  </si>
  <si>
    <t>PVC pārklājums</t>
  </si>
  <si>
    <t>Apkures  hidrauliskās pārbaude un sistēmas skalošana, balansēšana un balansēšanas aktu sastādīšana</t>
  </si>
  <si>
    <t>Radiatoru vietas uzlabošana (špaktelēšana, krāsošana) (apjomu precizēt būvniecības laikā)</t>
  </si>
  <si>
    <t>Individuālais siltuma sadalītājs
(alokātors)</t>
  </si>
  <si>
    <t>Siltuma sadalītāja datu savācējs</t>
  </si>
  <si>
    <t>Noslēgarmatūras marķēšana</t>
  </si>
  <si>
    <t>Pārsegumu šķērsošanas vietas uzlabošana (špaktelēšana, krāsošana) (apjomu precizēt būvniecības laikā)</t>
  </si>
  <si>
    <t>Apkures sistēmas palaišanu un ieregulēšanu</t>
  </si>
  <si>
    <t>Pieslēgums SM</t>
  </si>
  <si>
    <t>Apkures sistēmas atjaunošana</t>
  </si>
  <si>
    <t>Tērauda presējams līkums 90, Dn15 (vai ekvivalents)</t>
  </si>
  <si>
    <t>Tērauda presējams līkums 90, Dn18 (vai ekvivalents)</t>
  </si>
  <si>
    <t>Tērauda presējams līkums 90, Dn35 (vai ekvivalents)</t>
  </si>
  <si>
    <t>Tērauda presējams T-gabals, Dn 15/15 (vai ekvivalents)</t>
  </si>
  <si>
    <t>Tērauda presējams T-gabals, Dn 15/15/18 (vai ekvivalents)</t>
  </si>
  <si>
    <t>Tērauda presējams T-gabals, Dn 18/18 (vai ekvivalents)</t>
  </si>
  <si>
    <t>Tērauda presējams T-gabals, Dn 22/22/15 (vai ekvivalents)</t>
  </si>
  <si>
    <t>Tērauda presējams T-gabals, Dn 22/22/18 (vai ekvivalents)</t>
  </si>
  <si>
    <t>Tērauda presējams T-gabals, Dn 28/28/15 (vai ekvivalents)</t>
  </si>
  <si>
    <t>Tērauda presējams T-gabals, Dn 28/28/18 (vai ekvivalents)</t>
  </si>
  <si>
    <t>Tērauda presējams T-gabals, Dn 35/35/15 (vai ekvivalents)</t>
  </si>
  <si>
    <t>Tērauda presējams T-gabals, Dn 35/35/18 (vai ekvivalents)</t>
  </si>
  <si>
    <t>Tērauda presējams T-gabals, Dn 42/42/15 (vai ekvivalents)</t>
  </si>
  <si>
    <t>Tērauda presējams T-gabals, Dn 42/42/18 (vai ekvivalents)</t>
  </si>
  <si>
    <t>Tērauda presējams T-gabals, Dn 42/42 (vai ekvivalents)</t>
  </si>
  <si>
    <t>Tērauda presējams T-gabals, Dn 42/42/54 (vai ekvivalents)</t>
  </si>
  <si>
    <t>Tērauda presējams X-gabals, Dn 15/15 (vai ekvivalents)</t>
  </si>
  <si>
    <t>Tērauda presējams X-gabals, Dn 18/18/15/15 (vai ekvivalents)</t>
  </si>
  <si>
    <t>Balansēšanas ventilis t=110˚; P=8 bar, Dn40 (vai ekvivalents)</t>
  </si>
  <si>
    <t>Lodveida ventilis t=110˚; P=8 bar, Dn15 (vai ekvivalents)</t>
  </si>
  <si>
    <t>Lodveida ventilis t=110˚; P=8 bar, Dn20 (vai ekvivalents)</t>
  </si>
  <si>
    <t>Lodveida ventilis t=110˚; P=8 bar, Dn40 (vai ekvivalents)</t>
  </si>
  <si>
    <t>Lodveida ventilis t=110˚; P=8 bar, Dn50 (vai ekvivalents)</t>
  </si>
  <si>
    <t>Kanalizācijas caurule PP DN110 (vai ekvivalents)</t>
  </si>
  <si>
    <t>Revīzija, tīrīšanas lūka ar gala vāku PP DN110 (vai ekvivalents)</t>
  </si>
  <si>
    <t>Veidgabali un fasondaļas PP DN110 (vai ekvivalents)</t>
  </si>
  <si>
    <t>Kanalizācijas caurule PP DN50 (vai ekvivalents)</t>
  </si>
  <si>
    <t>Trejgabals PP 110/110/50 (vai ekvivalents)</t>
  </si>
  <si>
    <t>Trejgabals PP 110/110 (vai ekvivalents)</t>
  </si>
  <si>
    <t>Trejgabals PP 50/50 (vai ekvivalents)</t>
  </si>
  <si>
    <t>Līkums PP DN110 (vai ekvivalents)</t>
  </si>
  <si>
    <t>Līkums PP DN50 (vai ekvivalents)</t>
  </si>
  <si>
    <t>Pievienojums stāvvadiem PP DN110/50 (vai ekvivalents)</t>
  </si>
  <si>
    <t>Revīzija, tīrīšanas lūka ar gala vāku PP DN50 (vai ekvivalents)</t>
  </si>
  <si>
    <t>Līkums 45 PP DN110 (vai ekvivalents)</t>
  </si>
  <si>
    <t>Līkums 45 PP DN50 (vai ekvivalents)</t>
  </si>
  <si>
    <t>Trejgabals 45 PP DN110 (vai ekvivalents)</t>
  </si>
  <si>
    <t>Trejgabals 45 PP DN50 (vai ekvivalents)</t>
  </si>
  <si>
    <t>Revīzija PP DN50 (vai ekvivalents)</t>
  </si>
  <si>
    <t>Revīzija PP DN110 (vai ekvivalents)</t>
  </si>
  <si>
    <t>Alucoat izolācija trokšņa slāpēšanai PAROC 54/30 (vai ekvivalents)</t>
  </si>
  <si>
    <t>Alucoat izolācija trokšņa slāpēšanai PAROC 114/30 (vai ekvivalents)</t>
  </si>
  <si>
    <t>Balansēšanas ventilis t=110˚; P=8 bar, Dn15 (vai ekvivalents)</t>
  </si>
  <si>
    <t>Lodveida ventilis t=110˚; P=8 bar, DN15 (vai ekvivalents)</t>
  </si>
  <si>
    <t>Lodveida ventilis t=110˚; P=8 bar, DN20 (vai ekvivalents)</t>
  </si>
  <si>
    <t>Lodveida ventilis t=110˚; P=8 bar, DN25 (vai ekvivalents)</t>
  </si>
  <si>
    <t>Lodveida ventilis t=110˚; P=8 bar, DN32 (vai ekvivalents)</t>
  </si>
  <si>
    <t>Lodveida ventilis t=110˚; P=8 bar, DN40 (vai ekvivalents)</t>
  </si>
  <si>
    <t>Lodveida ventilis t=110˚; P=8 bar, DN50 (vai ekvivalents)</t>
  </si>
  <si>
    <t>Izlaides vārsts t=110˚; P=8 bar, DN15 (vai ekvivalents)</t>
  </si>
  <si>
    <t>Lodveida ventilis t=110˚; P=8 bar DN15 (vai ekvivalents)</t>
  </si>
  <si>
    <t>PVC konstrukcijas logi L-6 (850x2950) U=1,30 W/(m²K) (vai ekvivalents)</t>
  </si>
  <si>
    <t>ģipšk/loksne GKB 12.5 mm (vai ekvivalents)</t>
  </si>
  <si>
    <t>PVC konstrukcijas logi L-1 (1500x1700) U=1,25 W/(m²K) (vai ekvivalents)</t>
  </si>
  <si>
    <t>PVC konstrukcijas logi L-2 (1500x1450) U=1,25 W/(m²K) (vai ekvivalents)</t>
  </si>
  <si>
    <t>PVC konstrukcijas logi L-3 (850x1700) U=1,25 W/(m²K) (vai ekvivalents)</t>
  </si>
  <si>
    <t>PVC konstrukcijas logi L-4 (1500x2000) U=1,25 W/(m²K) (vai ekvivalents)</t>
  </si>
  <si>
    <t>MDF palodze balta matēta (vai ekvivalents)</t>
  </si>
  <si>
    <t>PVC konstrukcijas logi L-11 (1400x5950) U=1,25 W/(m²K) (vai ekvivalents)</t>
  </si>
  <si>
    <t>PVC konstrukcijas logi L-12 (1400x5850) U=1,25 W/(m²K) (vai ekvivalents)</t>
  </si>
  <si>
    <t>PVC konstrukcijas logi L-13 (1400x5950) U=1,25 W/(m²K) (vai ekvivalents)</t>
  </si>
  <si>
    <t>tērauda konstrukcijas durvis D1 (1300x2200) U≤1.6 W/(m2*K) (vai ekvivalents)</t>
  </si>
  <si>
    <t>tērauda konstrukcijas durvis D2 (950x2200) U≤1.6 W/(m2*K) (vai ekvivalents)</t>
  </si>
  <si>
    <t>Armatūra A-III, ø 8mm (vai ekvivalents)</t>
  </si>
  <si>
    <t>tvaika izolācijas plēve 200 mkr. (vai ekvivalents)</t>
  </si>
  <si>
    <t>mitrumizturīgs finieris (saplāksnis) 12 mm (vai ekvivalents)</t>
  </si>
  <si>
    <t>akmens vate (λd=0,036 W/m*K) 150mm (vai ekvivalents)</t>
  </si>
  <si>
    <t>akmens vate (λd=0,036 W/m*K) 100mm (vai ekvivalents)</t>
  </si>
  <si>
    <t>akmens vate (λd=0,036 W/m*K) 50mm (vai ekvivalents)</t>
  </si>
  <si>
    <t>akmens vate (λd=0,037 W/m*K) 30mm (vai ekvivalents)</t>
  </si>
  <si>
    <t>drenējoša smilts (filtrācijas koef.&gt;1m/dnn) (vai ekvivalents)</t>
  </si>
  <si>
    <t>dolomīta šķembas (fr.16-45 mm) 150 mm (vai ekvivalents)</t>
  </si>
  <si>
    <t>bruģakmens 60 mm (vai ekvivalents)</t>
  </si>
  <si>
    <t>betona ietvju apmale BR.100.20.8 (vai ekvivalents)</t>
  </si>
  <si>
    <t>betons C8/10 (vai ekvivalents)</t>
  </si>
  <si>
    <t>skārda ar PE pārklājumu (vai ekvivalents)</t>
  </si>
  <si>
    <t>mitrumizturīga finiera loksne 9 mm (vai ekvivalents)</t>
  </si>
  <si>
    <t>skārds ar PE pārklājumu (vai ekvivalents)</t>
  </si>
  <si>
    <t>skārda ar PE pārklājumu, apaļa šķērsgriezuma tekne un noteka D100 (vai ekvivalents)</t>
  </si>
  <si>
    <t>Logu un durvju maiņa</t>
  </si>
  <si>
    <t>Tāme sastādīta</t>
  </si>
  <si>
    <t>Tāme sastādīta  2020. gada tirgus cenās, pamatojoties uz projekta rasējumiem, Energoauditu un Pasūtītāja vēlmēm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</si>
</sst>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3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charset val="186"/>
      <scheme val="minor"/>
    </font>
    <font>
      <b/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9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164" fontId="6" fillId="0" borderId="29" xfId="0" applyNumberFormat="1" applyFont="1" applyBorder="1" applyAlignment="1">
      <alignment vertical="top" wrapText="1"/>
    </xf>
    <xf numFmtId="164" fontId="7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8" fillId="0" borderId="46" xfId="0" applyNumberFormat="1" applyFont="1" applyBorder="1" applyAlignment="1">
      <alignment horizontal="center" vertical="center" wrapText="1"/>
    </xf>
    <xf numFmtId="164" fontId="6" fillId="0" borderId="29" xfId="0" applyNumberFormat="1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</cellXfs>
  <cellStyles count="5">
    <cellStyle name="Comma 2" xfId="4" xr:uid="{3AFC5177-A996-43A1-B599-B8C73C13AE49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20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workbookViewId="0">
      <selection activeCell="C34" sqref="C34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99" t="s">
        <v>1</v>
      </c>
      <c r="C4" s="99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0" t="s">
        <v>3</v>
      </c>
      <c r="C8" s="100"/>
    </row>
    <row r="11" spans="1:3" x14ac:dyDescent="0.2">
      <c r="B11" s="2" t="s">
        <v>4</v>
      </c>
    </row>
    <row r="12" spans="1:3" x14ac:dyDescent="0.2">
      <c r="B12" s="83" t="s">
        <v>52</v>
      </c>
    </row>
    <row r="13" spans="1:3" ht="22.5" x14ac:dyDescent="0.2">
      <c r="A13" s="4" t="s">
        <v>5</v>
      </c>
      <c r="B13" s="76" t="s">
        <v>55</v>
      </c>
      <c r="C13" s="76"/>
    </row>
    <row r="14" spans="1:3" ht="22.5" x14ac:dyDescent="0.2">
      <c r="A14" s="4" t="s">
        <v>6</v>
      </c>
      <c r="B14" s="76" t="s">
        <v>55</v>
      </c>
      <c r="C14" s="76"/>
    </row>
    <row r="15" spans="1:3" x14ac:dyDescent="0.2">
      <c r="A15" s="4" t="s">
        <v>7</v>
      </c>
      <c r="B15" s="75" t="s">
        <v>56</v>
      </c>
      <c r="C15" s="75"/>
    </row>
    <row r="16" spans="1:3" x14ac:dyDescent="0.2">
      <c r="A16" s="4" t="s">
        <v>8</v>
      </c>
      <c r="B16" s="74"/>
      <c r="C16" s="74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78">
        <v>1</v>
      </c>
      <c r="B19" s="92" t="s">
        <v>55</v>
      </c>
      <c r="C19" s="9">
        <f>'Kops a'!E28</f>
        <v>0</v>
      </c>
    </row>
    <row r="20" spans="1:3" x14ac:dyDescent="0.2">
      <c r="A20" s="79"/>
      <c r="B20" s="80"/>
      <c r="C20" s="10"/>
    </row>
    <row r="21" spans="1:3" x14ac:dyDescent="0.2">
      <c r="A21" s="81"/>
      <c r="B21" s="8"/>
      <c r="C21" s="10"/>
    </row>
    <row r="22" spans="1:3" x14ac:dyDescent="0.2">
      <c r="A22" s="81"/>
      <c r="B22" s="8"/>
      <c r="C22" s="10"/>
    </row>
    <row r="23" spans="1:3" x14ac:dyDescent="0.2">
      <c r="A23" s="81"/>
      <c r="B23" s="8"/>
      <c r="C23" s="10"/>
    </row>
    <row r="24" spans="1:3" x14ac:dyDescent="0.2">
      <c r="A24" s="81"/>
      <c r="B24" s="8"/>
      <c r="C24" s="10"/>
    </row>
    <row r="25" spans="1:3" ht="12" thickBot="1" x14ac:dyDescent="0.25">
      <c r="A25" s="82"/>
      <c r="B25" s="52"/>
      <c r="C25" s="53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02" t="s">
        <v>13</v>
      </c>
      <c r="B28" s="103"/>
      <c r="C28" s="16">
        <f>ROUND(C26*21%,2)</f>
        <v>0</v>
      </c>
    </row>
    <row r="31" spans="1:3" x14ac:dyDescent="0.2">
      <c r="A31" s="1" t="s">
        <v>14</v>
      </c>
      <c r="B31" s="101"/>
      <c r="C31" s="101"/>
    </row>
    <row r="32" spans="1:3" x14ac:dyDescent="0.2">
      <c r="B32" s="98" t="s">
        <v>15</v>
      </c>
      <c r="C32" s="98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452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00" priority="9" operator="equal">
      <formula>0</formula>
    </cfRule>
  </conditionalFormatting>
  <conditionalFormatting sqref="B13:B16">
    <cfRule type="cellIs" dxfId="199" priority="8" operator="equal">
      <formula>0</formula>
    </cfRule>
  </conditionalFormatting>
  <conditionalFormatting sqref="B19">
    <cfRule type="cellIs" dxfId="198" priority="7" operator="equal">
      <formula>0</formula>
    </cfRule>
  </conditionalFormatting>
  <conditionalFormatting sqref="B34">
    <cfRule type="cellIs" dxfId="197" priority="5" operator="equal">
      <formula>0</formula>
    </cfRule>
  </conditionalFormatting>
  <conditionalFormatting sqref="B31:C31">
    <cfRule type="cellIs" dxfId="196" priority="3" operator="equal">
      <formula>0</formula>
    </cfRule>
  </conditionalFormatting>
  <conditionalFormatting sqref="A19">
    <cfRule type="cellIs" dxfId="195" priority="2" operator="equal">
      <formula>0</formula>
    </cfRule>
  </conditionalFormatting>
  <conditionalFormatting sqref="A36">
    <cfRule type="containsText" dxfId="194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129"/>
  <sheetViews>
    <sheetView workbookViewId="0">
      <selection activeCell="H16" sqref="H1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1" t="s">
        <v>267</v>
      </c>
      <c r="D2" s="151"/>
      <c r="E2" s="151"/>
      <c r="F2" s="151"/>
      <c r="G2" s="151"/>
      <c r="H2" s="151"/>
      <c r="I2" s="151"/>
      <c r="J2" s="29"/>
    </row>
    <row r="3" spans="1:16" x14ac:dyDescent="0.2">
      <c r="A3" s="30"/>
      <c r="B3" s="30"/>
      <c r="C3" s="141" t="s">
        <v>17</v>
      </c>
      <c r="D3" s="141"/>
      <c r="E3" s="141"/>
      <c r="F3" s="141"/>
      <c r="G3" s="141"/>
      <c r="H3" s="141"/>
      <c r="I3" s="141"/>
      <c r="J3" s="30"/>
    </row>
    <row r="4" spans="1:16" x14ac:dyDescent="0.2">
      <c r="A4" s="30"/>
      <c r="B4" s="30"/>
      <c r="C4" s="152" t="s">
        <v>52</v>
      </c>
      <c r="D4" s="152"/>
      <c r="E4" s="152"/>
      <c r="F4" s="152"/>
      <c r="G4" s="152"/>
      <c r="H4" s="152"/>
      <c r="I4" s="152"/>
      <c r="J4" s="30"/>
    </row>
    <row r="5" spans="1:16" ht="24.95" customHeight="1" x14ac:dyDescent="0.2">
      <c r="A5" s="23"/>
      <c r="B5" s="23"/>
      <c r="C5" s="27" t="s">
        <v>5</v>
      </c>
      <c r="D5" s="164" t="str">
        <f>'Kops a'!D6</f>
        <v>Daudzdzīvokļu dzīvojamās mājas, Kastaņu ielā 2A, Jelgavā vienkāršotas fasādes atjaunošana</v>
      </c>
      <c r="E5" s="164"/>
      <c r="F5" s="164"/>
      <c r="G5" s="164"/>
      <c r="H5" s="164"/>
      <c r="I5" s="164"/>
      <c r="J5" s="164"/>
      <c r="K5" s="164"/>
      <c r="L5" s="164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4" t="str">
        <f>'Kops a'!D7</f>
        <v>Daudzdzīvokļu dzīvojamās mājas, Kastaņu ielā 2A, Jelgavā vienkāršotas fasādes atjaunošana</v>
      </c>
      <c r="E6" s="164"/>
      <c r="F6" s="164"/>
      <c r="G6" s="164"/>
      <c r="H6" s="164"/>
      <c r="I6" s="164"/>
      <c r="J6" s="164"/>
      <c r="K6" s="164"/>
      <c r="L6" s="16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4" t="str">
        <f>'Kops a'!D8</f>
        <v>Kastaņu iela 2A, Jelgava</v>
      </c>
      <c r="E7" s="164"/>
      <c r="F7" s="164"/>
      <c r="G7" s="164"/>
      <c r="H7" s="164"/>
      <c r="I7" s="164"/>
      <c r="J7" s="164"/>
      <c r="K7" s="164"/>
      <c r="L7" s="164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4">
        <f>'Kops a'!D9</f>
        <v>0</v>
      </c>
      <c r="E8" s="164"/>
      <c r="F8" s="164"/>
      <c r="G8" s="164"/>
      <c r="H8" s="164"/>
      <c r="I8" s="164"/>
      <c r="J8" s="164"/>
      <c r="K8" s="164"/>
      <c r="L8" s="164"/>
      <c r="M8" s="17"/>
      <c r="N8" s="17"/>
      <c r="O8" s="17"/>
      <c r="P8" s="17"/>
    </row>
    <row r="9" spans="1:16" ht="11.25" customHeight="1" x14ac:dyDescent="0.2">
      <c r="A9" s="150" t="s">
        <v>453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3">
        <f>P117</f>
        <v>0</v>
      </c>
      <c r="O9" s="163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A123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0" t="s">
        <v>23</v>
      </c>
      <c r="B12" s="158" t="s">
        <v>40</v>
      </c>
      <c r="C12" s="154" t="s">
        <v>41</v>
      </c>
      <c r="D12" s="161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57"/>
      <c r="B13" s="159"/>
      <c r="C13" s="160"/>
      <c r="D13" s="162"/>
      <c r="E13" s="14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94" t="s">
        <v>57</v>
      </c>
      <c r="D14" s="25"/>
      <c r="E14" s="96"/>
      <c r="F14" s="65"/>
      <c r="G14" s="63"/>
      <c r="H14" s="47">
        <f t="shared" ref="H14" si="0">ROUND(F14*G14,2)</f>
        <v>0</v>
      </c>
      <c r="I14" s="63"/>
      <c r="J14" s="63"/>
      <c r="K14" s="48">
        <f t="shared" ref="K14:K73" si="1">SUM(H14:J14)</f>
        <v>0</v>
      </c>
      <c r="L14" s="49">
        <f t="shared" ref="L14:L73" si="2">ROUND(E14*F14,2)</f>
        <v>0</v>
      </c>
      <c r="M14" s="47">
        <f t="shared" ref="M14:M73" si="3">ROUND(H14*E14,2)</f>
        <v>0</v>
      </c>
      <c r="N14" s="47">
        <f t="shared" ref="N14:N73" si="4">ROUND(I14*E14,2)</f>
        <v>0</v>
      </c>
      <c r="O14" s="47">
        <f t="shared" ref="O14:O73" si="5">ROUND(J14*E14,2)</f>
        <v>0</v>
      </c>
      <c r="P14" s="48">
        <f t="shared" ref="P14:P73" si="6">SUM(M14:O14)</f>
        <v>0</v>
      </c>
    </row>
    <row r="15" spans="1:16" x14ac:dyDescent="0.2">
      <c r="A15" s="38">
        <v>1</v>
      </c>
      <c r="B15" s="39"/>
      <c r="C15" s="93" t="s">
        <v>268</v>
      </c>
      <c r="D15" s="25" t="s">
        <v>68</v>
      </c>
      <c r="E15" s="96">
        <v>1</v>
      </c>
      <c r="F15" s="65"/>
      <c r="G15" s="63"/>
      <c r="H15" s="47">
        <f t="shared" ref="H15:H78" si="7">ROUND(F15*G15,2)</f>
        <v>0</v>
      </c>
      <c r="I15" s="63"/>
      <c r="J15" s="63"/>
      <c r="K15" s="48">
        <f t="shared" ref="K15:K78" si="8">SUM(H15:J15)</f>
        <v>0</v>
      </c>
      <c r="L15" s="49">
        <f t="shared" ref="L15:L78" si="9">ROUND(E15*F15,2)</f>
        <v>0</v>
      </c>
      <c r="M15" s="47">
        <f t="shared" ref="M15:M78" si="10">ROUND(H15*E15,2)</f>
        <v>0</v>
      </c>
      <c r="N15" s="47">
        <f t="shared" ref="N15:N78" si="11">ROUND(I15*E15,2)</f>
        <v>0</v>
      </c>
      <c r="O15" s="47">
        <f t="shared" ref="O15:O78" si="12">ROUND(J15*E15,2)</f>
        <v>0</v>
      </c>
      <c r="P15" s="48">
        <f t="shared" ref="P15:P78" si="13">SUM(M15:O15)</f>
        <v>0</v>
      </c>
    </row>
    <row r="16" spans="1:16" x14ac:dyDescent="0.2">
      <c r="A16" s="38">
        <v>2</v>
      </c>
      <c r="B16" s="39"/>
      <c r="C16" s="93" t="s">
        <v>269</v>
      </c>
      <c r="D16" s="25" t="s">
        <v>68</v>
      </c>
      <c r="E16" s="96">
        <v>1</v>
      </c>
      <c r="F16" s="65"/>
      <c r="G16" s="63"/>
      <c r="H16" s="47">
        <f t="shared" si="7"/>
        <v>0</v>
      </c>
      <c r="I16" s="63"/>
      <c r="J16" s="63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x14ac:dyDescent="0.2">
      <c r="A17" s="38"/>
      <c r="B17" s="39"/>
      <c r="C17" s="94" t="s">
        <v>270</v>
      </c>
      <c r="D17" s="25"/>
      <c r="E17" s="96"/>
      <c r="F17" s="65"/>
      <c r="G17" s="63"/>
      <c r="H17" s="47">
        <f t="shared" si="7"/>
        <v>0</v>
      </c>
      <c r="I17" s="63"/>
      <c r="J17" s="63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x14ac:dyDescent="0.2">
      <c r="A18" s="38"/>
      <c r="B18" s="39"/>
      <c r="C18" s="94" t="s">
        <v>271</v>
      </c>
      <c r="D18" s="25"/>
      <c r="E18" s="96"/>
      <c r="F18" s="65"/>
      <c r="G18" s="63"/>
      <c r="H18" s="47">
        <f t="shared" si="7"/>
        <v>0</v>
      </c>
      <c r="I18" s="63"/>
      <c r="J18" s="63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ht="22.5" x14ac:dyDescent="0.2">
      <c r="A19" s="38">
        <v>1</v>
      </c>
      <c r="B19" s="39"/>
      <c r="C19" s="93" t="s">
        <v>272</v>
      </c>
      <c r="D19" s="25" t="s">
        <v>82</v>
      </c>
      <c r="E19" s="96">
        <v>360</v>
      </c>
      <c r="F19" s="65"/>
      <c r="G19" s="63"/>
      <c r="H19" s="47">
        <f t="shared" si="7"/>
        <v>0</v>
      </c>
      <c r="I19" s="63"/>
      <c r="J19" s="63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ht="22.5" x14ac:dyDescent="0.2">
      <c r="A20" s="38">
        <v>2</v>
      </c>
      <c r="B20" s="39"/>
      <c r="C20" s="93" t="s">
        <v>273</v>
      </c>
      <c r="D20" s="25" t="s">
        <v>82</v>
      </c>
      <c r="E20" s="96">
        <v>220</v>
      </c>
      <c r="F20" s="65"/>
      <c r="G20" s="63"/>
      <c r="H20" s="47">
        <f t="shared" si="7"/>
        <v>0</v>
      </c>
      <c r="I20" s="63"/>
      <c r="J20" s="63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ht="22.5" x14ac:dyDescent="0.2">
      <c r="A21" s="38">
        <v>3</v>
      </c>
      <c r="B21" s="39"/>
      <c r="C21" s="93" t="s">
        <v>274</v>
      </c>
      <c r="D21" s="25" t="s">
        <v>82</v>
      </c>
      <c r="E21" s="96">
        <v>10</v>
      </c>
      <c r="F21" s="65"/>
      <c r="G21" s="63"/>
      <c r="H21" s="47">
        <f t="shared" si="7"/>
        <v>0</v>
      </c>
      <c r="I21" s="63"/>
      <c r="J21" s="63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ht="25.5" x14ac:dyDescent="0.2">
      <c r="A22" s="38">
        <v>4</v>
      </c>
      <c r="B22" s="39"/>
      <c r="C22" s="93" t="s">
        <v>316</v>
      </c>
      <c r="D22" s="25" t="s">
        <v>98</v>
      </c>
      <c r="E22" s="96">
        <v>315</v>
      </c>
      <c r="F22" s="65"/>
      <c r="G22" s="63"/>
      <c r="H22" s="47">
        <f t="shared" si="7"/>
        <v>0</v>
      </c>
      <c r="I22" s="63"/>
      <c r="J22" s="63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ht="25.5" x14ac:dyDescent="0.2">
      <c r="A23" s="38">
        <v>5</v>
      </c>
      <c r="B23" s="39"/>
      <c r="C23" s="93" t="s">
        <v>317</v>
      </c>
      <c r="D23" s="25" t="s">
        <v>98</v>
      </c>
      <c r="E23" s="96">
        <v>40</v>
      </c>
      <c r="F23" s="65"/>
      <c r="G23" s="63"/>
      <c r="H23" s="47">
        <f t="shared" si="7"/>
        <v>0</v>
      </c>
      <c r="I23" s="63"/>
      <c r="J23" s="63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25.5" x14ac:dyDescent="0.2">
      <c r="A24" s="38">
        <v>6</v>
      </c>
      <c r="B24" s="39"/>
      <c r="C24" s="93" t="s">
        <v>318</v>
      </c>
      <c r="D24" s="25" t="s">
        <v>98</v>
      </c>
      <c r="E24" s="96">
        <v>36</v>
      </c>
      <c r="F24" s="65"/>
      <c r="G24" s="63"/>
      <c r="H24" s="47">
        <f t="shared" si="7"/>
        <v>0</v>
      </c>
      <c r="I24" s="63"/>
      <c r="J24" s="63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</row>
    <row r="25" spans="1:16" ht="25.5" x14ac:dyDescent="0.2">
      <c r="A25" s="38">
        <v>7</v>
      </c>
      <c r="B25" s="39"/>
      <c r="C25" s="93" t="s">
        <v>319</v>
      </c>
      <c r="D25" s="25" t="s">
        <v>98</v>
      </c>
      <c r="E25" s="96">
        <v>6</v>
      </c>
      <c r="F25" s="65"/>
      <c r="G25" s="63"/>
      <c r="H25" s="47">
        <f t="shared" si="7"/>
        <v>0</v>
      </c>
      <c r="I25" s="63"/>
      <c r="J25" s="63"/>
      <c r="K25" s="48">
        <f t="shared" si="8"/>
        <v>0</v>
      </c>
      <c r="L25" s="49">
        <f t="shared" si="9"/>
        <v>0</v>
      </c>
      <c r="M25" s="47">
        <f t="shared" si="10"/>
        <v>0</v>
      </c>
      <c r="N25" s="47">
        <f t="shared" si="11"/>
        <v>0</v>
      </c>
      <c r="O25" s="47">
        <f t="shared" si="12"/>
        <v>0</v>
      </c>
      <c r="P25" s="48">
        <f t="shared" si="13"/>
        <v>0</v>
      </c>
    </row>
    <row r="26" spans="1:16" ht="25.5" x14ac:dyDescent="0.2">
      <c r="A26" s="38">
        <v>8</v>
      </c>
      <c r="B26" s="39"/>
      <c r="C26" s="93" t="s">
        <v>320</v>
      </c>
      <c r="D26" s="25" t="s">
        <v>98</v>
      </c>
      <c r="E26" s="96">
        <v>71</v>
      </c>
      <c r="F26" s="65"/>
      <c r="G26" s="63"/>
      <c r="H26" s="47">
        <f t="shared" si="7"/>
        <v>0</v>
      </c>
      <c r="I26" s="63"/>
      <c r="J26" s="63"/>
      <c r="K26" s="48">
        <f t="shared" si="8"/>
        <v>0</v>
      </c>
      <c r="L26" s="49">
        <f t="shared" si="9"/>
        <v>0</v>
      </c>
      <c r="M26" s="47">
        <f t="shared" si="10"/>
        <v>0</v>
      </c>
      <c r="N26" s="47">
        <f t="shared" si="11"/>
        <v>0</v>
      </c>
      <c r="O26" s="47">
        <f t="shared" si="12"/>
        <v>0</v>
      </c>
      <c r="P26" s="48">
        <f t="shared" si="13"/>
        <v>0</v>
      </c>
    </row>
    <row r="27" spans="1:16" ht="25.5" x14ac:dyDescent="0.2">
      <c r="A27" s="38">
        <v>9</v>
      </c>
      <c r="B27" s="39"/>
      <c r="C27" s="93" t="s">
        <v>321</v>
      </c>
      <c r="D27" s="25" t="s">
        <v>98</v>
      </c>
      <c r="E27" s="96">
        <v>12</v>
      </c>
      <c r="F27" s="65"/>
      <c r="G27" s="63"/>
      <c r="H27" s="47">
        <f t="shared" si="7"/>
        <v>0</v>
      </c>
      <c r="I27" s="63"/>
      <c r="J27" s="63"/>
      <c r="K27" s="48">
        <f t="shared" si="8"/>
        <v>0</v>
      </c>
      <c r="L27" s="49">
        <f t="shared" si="9"/>
        <v>0</v>
      </c>
      <c r="M27" s="47">
        <f t="shared" si="10"/>
        <v>0</v>
      </c>
      <c r="N27" s="47">
        <f t="shared" si="11"/>
        <v>0</v>
      </c>
      <c r="O27" s="47">
        <f t="shared" si="12"/>
        <v>0</v>
      </c>
      <c r="P27" s="48">
        <f t="shared" si="13"/>
        <v>0</v>
      </c>
    </row>
    <row r="28" spans="1:16" ht="25.5" x14ac:dyDescent="0.2">
      <c r="A28" s="38">
        <v>10</v>
      </c>
      <c r="B28" s="39"/>
      <c r="C28" s="93" t="s">
        <v>322</v>
      </c>
      <c r="D28" s="25" t="s">
        <v>98</v>
      </c>
      <c r="E28" s="96">
        <v>6</v>
      </c>
      <c r="F28" s="65"/>
      <c r="G28" s="63"/>
      <c r="H28" s="47">
        <f t="shared" si="7"/>
        <v>0</v>
      </c>
      <c r="I28" s="63"/>
      <c r="J28" s="63"/>
      <c r="K28" s="48">
        <f t="shared" si="8"/>
        <v>0</v>
      </c>
      <c r="L28" s="49">
        <f t="shared" si="9"/>
        <v>0</v>
      </c>
      <c r="M28" s="47">
        <f t="shared" si="10"/>
        <v>0</v>
      </c>
      <c r="N28" s="47">
        <f t="shared" si="11"/>
        <v>0</v>
      </c>
      <c r="O28" s="47">
        <f t="shared" si="12"/>
        <v>0</v>
      </c>
      <c r="P28" s="48">
        <f t="shared" si="13"/>
        <v>0</v>
      </c>
    </row>
    <row r="29" spans="1:16" ht="22.5" x14ac:dyDescent="0.2">
      <c r="A29" s="38">
        <v>11</v>
      </c>
      <c r="B29" s="39"/>
      <c r="C29" s="93" t="s">
        <v>422</v>
      </c>
      <c r="D29" s="25" t="s">
        <v>98</v>
      </c>
      <c r="E29" s="96">
        <v>128</v>
      </c>
      <c r="F29" s="65"/>
      <c r="G29" s="63"/>
      <c r="H29" s="47">
        <f t="shared" si="7"/>
        <v>0</v>
      </c>
      <c r="I29" s="63"/>
      <c r="J29" s="63"/>
      <c r="K29" s="48">
        <f t="shared" si="8"/>
        <v>0</v>
      </c>
      <c r="L29" s="49">
        <f t="shared" si="9"/>
        <v>0</v>
      </c>
      <c r="M29" s="47">
        <f t="shared" si="10"/>
        <v>0</v>
      </c>
      <c r="N29" s="47">
        <f t="shared" si="11"/>
        <v>0</v>
      </c>
      <c r="O29" s="47">
        <f t="shared" si="12"/>
        <v>0</v>
      </c>
      <c r="P29" s="48">
        <f t="shared" si="13"/>
        <v>0</v>
      </c>
    </row>
    <row r="30" spans="1:16" ht="22.5" x14ac:dyDescent="0.2">
      <c r="A30" s="38">
        <v>12</v>
      </c>
      <c r="B30" s="39"/>
      <c r="C30" s="93" t="s">
        <v>275</v>
      </c>
      <c r="D30" s="25" t="s">
        <v>82</v>
      </c>
      <c r="E30" s="96">
        <v>360</v>
      </c>
      <c r="F30" s="65"/>
      <c r="G30" s="63"/>
      <c r="H30" s="47">
        <f t="shared" si="7"/>
        <v>0</v>
      </c>
      <c r="I30" s="63"/>
      <c r="J30" s="63"/>
      <c r="K30" s="48">
        <f t="shared" si="8"/>
        <v>0</v>
      </c>
      <c r="L30" s="49">
        <f t="shared" si="9"/>
        <v>0</v>
      </c>
      <c r="M30" s="47">
        <f t="shared" si="10"/>
        <v>0</v>
      </c>
      <c r="N30" s="47">
        <f t="shared" si="11"/>
        <v>0</v>
      </c>
      <c r="O30" s="47">
        <f t="shared" si="12"/>
        <v>0</v>
      </c>
      <c r="P30" s="48">
        <f t="shared" si="13"/>
        <v>0</v>
      </c>
    </row>
    <row r="31" spans="1:16" ht="22.5" x14ac:dyDescent="0.2">
      <c r="A31" s="38">
        <v>13</v>
      </c>
      <c r="B31" s="39"/>
      <c r="C31" s="93" t="s">
        <v>276</v>
      </c>
      <c r="D31" s="25" t="s">
        <v>82</v>
      </c>
      <c r="E31" s="96">
        <v>220</v>
      </c>
      <c r="F31" s="65"/>
      <c r="G31" s="63"/>
      <c r="H31" s="47">
        <f t="shared" si="7"/>
        <v>0</v>
      </c>
      <c r="I31" s="63"/>
      <c r="J31" s="63"/>
      <c r="K31" s="48">
        <f t="shared" si="8"/>
        <v>0</v>
      </c>
      <c r="L31" s="49">
        <f t="shared" si="9"/>
        <v>0</v>
      </c>
      <c r="M31" s="47">
        <f t="shared" si="10"/>
        <v>0</v>
      </c>
      <c r="N31" s="47">
        <f t="shared" si="11"/>
        <v>0</v>
      </c>
      <c r="O31" s="47">
        <f t="shared" si="12"/>
        <v>0</v>
      </c>
      <c r="P31" s="48">
        <f t="shared" si="13"/>
        <v>0</v>
      </c>
    </row>
    <row r="32" spans="1:16" ht="22.5" x14ac:dyDescent="0.2">
      <c r="A32" s="38">
        <v>14</v>
      </c>
      <c r="B32" s="39"/>
      <c r="C32" s="93" t="s">
        <v>277</v>
      </c>
      <c r="D32" s="25" t="s">
        <v>82</v>
      </c>
      <c r="E32" s="96">
        <v>10</v>
      </c>
      <c r="F32" s="65"/>
      <c r="G32" s="63"/>
      <c r="H32" s="47">
        <f t="shared" si="7"/>
        <v>0</v>
      </c>
      <c r="I32" s="63"/>
      <c r="J32" s="63"/>
      <c r="K32" s="48">
        <f t="shared" si="8"/>
        <v>0</v>
      </c>
      <c r="L32" s="49">
        <f t="shared" si="9"/>
        <v>0</v>
      </c>
      <c r="M32" s="47">
        <f t="shared" si="10"/>
        <v>0</v>
      </c>
      <c r="N32" s="47">
        <f t="shared" si="11"/>
        <v>0</v>
      </c>
      <c r="O32" s="47">
        <f t="shared" si="12"/>
        <v>0</v>
      </c>
      <c r="P32" s="48">
        <f t="shared" si="13"/>
        <v>0</v>
      </c>
    </row>
    <row r="33" spans="1:16" x14ac:dyDescent="0.2">
      <c r="A33" s="38">
        <v>15</v>
      </c>
      <c r="B33" s="39"/>
      <c r="C33" s="93" t="s">
        <v>278</v>
      </c>
      <c r="D33" s="25" t="s">
        <v>68</v>
      </c>
      <c r="E33" s="96">
        <v>64</v>
      </c>
      <c r="F33" s="65"/>
      <c r="G33" s="63"/>
      <c r="H33" s="47">
        <f t="shared" si="7"/>
        <v>0</v>
      </c>
      <c r="I33" s="63"/>
      <c r="J33" s="63"/>
      <c r="K33" s="48">
        <f t="shared" si="8"/>
        <v>0</v>
      </c>
      <c r="L33" s="49">
        <f t="shared" si="9"/>
        <v>0</v>
      </c>
      <c r="M33" s="47">
        <f t="shared" si="10"/>
        <v>0</v>
      </c>
      <c r="N33" s="47">
        <f t="shared" si="11"/>
        <v>0</v>
      </c>
      <c r="O33" s="47">
        <f t="shared" si="12"/>
        <v>0</v>
      </c>
      <c r="P33" s="48">
        <f t="shared" si="13"/>
        <v>0</v>
      </c>
    </row>
    <row r="34" spans="1:16" x14ac:dyDescent="0.2">
      <c r="A34" s="38"/>
      <c r="B34" s="39"/>
      <c r="C34" s="94" t="s">
        <v>279</v>
      </c>
      <c r="D34" s="25"/>
      <c r="E34" s="96"/>
      <c r="F34" s="65"/>
      <c r="G34" s="63"/>
      <c r="H34" s="47">
        <f t="shared" si="7"/>
        <v>0</v>
      </c>
      <c r="I34" s="63"/>
      <c r="J34" s="63"/>
      <c r="K34" s="48">
        <f t="shared" si="8"/>
        <v>0</v>
      </c>
      <c r="L34" s="49">
        <f t="shared" si="9"/>
        <v>0</v>
      </c>
      <c r="M34" s="47">
        <f t="shared" si="10"/>
        <v>0</v>
      </c>
      <c r="N34" s="47">
        <f t="shared" si="11"/>
        <v>0</v>
      </c>
      <c r="O34" s="47">
        <f t="shared" si="12"/>
        <v>0</v>
      </c>
      <c r="P34" s="48">
        <f t="shared" si="13"/>
        <v>0</v>
      </c>
    </row>
    <row r="35" spans="1:16" ht="22.5" x14ac:dyDescent="0.2">
      <c r="A35" s="38">
        <v>1</v>
      </c>
      <c r="B35" s="39"/>
      <c r="C35" s="93" t="s">
        <v>272</v>
      </c>
      <c r="D35" s="25" t="s">
        <v>82</v>
      </c>
      <c r="E35" s="96">
        <v>120</v>
      </c>
      <c r="F35" s="65"/>
      <c r="G35" s="63"/>
      <c r="H35" s="47">
        <f t="shared" si="7"/>
        <v>0</v>
      </c>
      <c r="I35" s="63"/>
      <c r="J35" s="63"/>
      <c r="K35" s="48">
        <f t="shared" si="8"/>
        <v>0</v>
      </c>
      <c r="L35" s="49">
        <f t="shared" si="9"/>
        <v>0</v>
      </c>
      <c r="M35" s="47">
        <f t="shared" si="10"/>
        <v>0</v>
      </c>
      <c r="N35" s="47">
        <f t="shared" si="11"/>
        <v>0</v>
      </c>
      <c r="O35" s="47">
        <f t="shared" si="12"/>
        <v>0</v>
      </c>
      <c r="P35" s="48">
        <f t="shared" si="13"/>
        <v>0</v>
      </c>
    </row>
    <row r="36" spans="1:16" ht="22.5" x14ac:dyDescent="0.2">
      <c r="A36" s="38">
        <v>2</v>
      </c>
      <c r="B36" s="39"/>
      <c r="C36" s="93" t="s">
        <v>273</v>
      </c>
      <c r="D36" s="25" t="s">
        <v>82</v>
      </c>
      <c r="E36" s="96">
        <v>100</v>
      </c>
      <c r="F36" s="65"/>
      <c r="G36" s="63"/>
      <c r="H36" s="47">
        <f t="shared" si="7"/>
        <v>0</v>
      </c>
      <c r="I36" s="63"/>
      <c r="J36" s="63"/>
      <c r="K36" s="48">
        <f t="shared" si="8"/>
        <v>0</v>
      </c>
      <c r="L36" s="49">
        <f t="shared" si="9"/>
        <v>0</v>
      </c>
      <c r="M36" s="47">
        <f t="shared" si="10"/>
        <v>0</v>
      </c>
      <c r="N36" s="47">
        <f t="shared" si="11"/>
        <v>0</v>
      </c>
      <c r="O36" s="47">
        <f t="shared" si="12"/>
        <v>0</v>
      </c>
      <c r="P36" s="48">
        <f t="shared" si="13"/>
        <v>0</v>
      </c>
    </row>
    <row r="37" spans="1:16" ht="22.5" x14ac:dyDescent="0.2">
      <c r="A37" s="38">
        <v>3</v>
      </c>
      <c r="B37" s="39"/>
      <c r="C37" s="93" t="s">
        <v>274</v>
      </c>
      <c r="D37" s="25" t="s">
        <v>82</v>
      </c>
      <c r="E37" s="96">
        <v>75</v>
      </c>
      <c r="F37" s="65"/>
      <c r="G37" s="63"/>
      <c r="H37" s="47">
        <f t="shared" si="7"/>
        <v>0</v>
      </c>
      <c r="I37" s="63"/>
      <c r="J37" s="63"/>
      <c r="K37" s="48">
        <f t="shared" si="8"/>
        <v>0</v>
      </c>
      <c r="L37" s="49">
        <f t="shared" si="9"/>
        <v>0</v>
      </c>
      <c r="M37" s="47">
        <f t="shared" si="10"/>
        <v>0</v>
      </c>
      <c r="N37" s="47">
        <f t="shared" si="11"/>
        <v>0</v>
      </c>
      <c r="O37" s="47">
        <f t="shared" si="12"/>
        <v>0</v>
      </c>
      <c r="P37" s="48">
        <f t="shared" si="13"/>
        <v>0</v>
      </c>
    </row>
    <row r="38" spans="1:16" ht="22.5" x14ac:dyDescent="0.2">
      <c r="A38" s="38">
        <v>4</v>
      </c>
      <c r="B38" s="39"/>
      <c r="C38" s="93" t="s">
        <v>280</v>
      </c>
      <c r="D38" s="25" t="s">
        <v>82</v>
      </c>
      <c r="E38" s="96">
        <v>65</v>
      </c>
      <c r="F38" s="65"/>
      <c r="G38" s="63"/>
      <c r="H38" s="47">
        <f t="shared" si="7"/>
        <v>0</v>
      </c>
      <c r="I38" s="63"/>
      <c r="J38" s="63"/>
      <c r="K38" s="48">
        <f t="shared" si="8"/>
        <v>0</v>
      </c>
      <c r="L38" s="49">
        <f t="shared" si="9"/>
        <v>0</v>
      </c>
      <c r="M38" s="47">
        <f t="shared" si="10"/>
        <v>0</v>
      </c>
      <c r="N38" s="47">
        <f t="shared" si="11"/>
        <v>0</v>
      </c>
      <c r="O38" s="47">
        <f t="shared" si="12"/>
        <v>0</v>
      </c>
      <c r="P38" s="48">
        <f t="shared" si="13"/>
        <v>0</v>
      </c>
    </row>
    <row r="39" spans="1:16" ht="22.5" x14ac:dyDescent="0.2">
      <c r="A39" s="38">
        <v>5</v>
      </c>
      <c r="B39" s="39"/>
      <c r="C39" s="93" t="s">
        <v>281</v>
      </c>
      <c r="D39" s="25" t="s">
        <v>82</v>
      </c>
      <c r="E39" s="96">
        <v>5</v>
      </c>
      <c r="F39" s="65"/>
      <c r="G39" s="63"/>
      <c r="H39" s="47">
        <f t="shared" si="7"/>
        <v>0</v>
      </c>
      <c r="I39" s="63"/>
      <c r="J39" s="63"/>
      <c r="K39" s="48">
        <f t="shared" si="8"/>
        <v>0</v>
      </c>
      <c r="L39" s="49">
        <f t="shared" si="9"/>
        <v>0</v>
      </c>
      <c r="M39" s="47">
        <f t="shared" si="10"/>
        <v>0</v>
      </c>
      <c r="N39" s="47">
        <f t="shared" si="11"/>
        <v>0</v>
      </c>
      <c r="O39" s="47">
        <f t="shared" si="12"/>
        <v>0</v>
      </c>
      <c r="P39" s="48">
        <f t="shared" si="13"/>
        <v>0</v>
      </c>
    </row>
    <row r="40" spans="1:16" ht="22.5" x14ac:dyDescent="0.2">
      <c r="A40" s="38">
        <v>6</v>
      </c>
      <c r="B40" s="39"/>
      <c r="C40" s="93" t="s">
        <v>282</v>
      </c>
      <c r="D40" s="25" t="s">
        <v>82</v>
      </c>
      <c r="E40" s="96">
        <v>27</v>
      </c>
      <c r="F40" s="65"/>
      <c r="G40" s="63"/>
      <c r="H40" s="47">
        <f t="shared" si="7"/>
        <v>0</v>
      </c>
      <c r="I40" s="63"/>
      <c r="J40" s="63"/>
      <c r="K40" s="48">
        <f t="shared" si="8"/>
        <v>0</v>
      </c>
      <c r="L40" s="49">
        <f t="shared" si="9"/>
        <v>0</v>
      </c>
      <c r="M40" s="47">
        <f t="shared" si="10"/>
        <v>0</v>
      </c>
      <c r="N40" s="47">
        <f t="shared" si="11"/>
        <v>0</v>
      </c>
      <c r="O40" s="47">
        <f t="shared" si="12"/>
        <v>0</v>
      </c>
      <c r="P40" s="48">
        <f t="shared" si="13"/>
        <v>0</v>
      </c>
    </row>
    <row r="41" spans="1:16" ht="25.5" x14ac:dyDescent="0.2">
      <c r="A41" s="38">
        <v>7</v>
      </c>
      <c r="B41" s="39"/>
      <c r="C41" s="93" t="s">
        <v>323</v>
      </c>
      <c r="D41" s="25" t="s">
        <v>98</v>
      </c>
      <c r="E41" s="96">
        <v>15</v>
      </c>
      <c r="F41" s="65"/>
      <c r="G41" s="63"/>
      <c r="H41" s="47">
        <f t="shared" si="7"/>
        <v>0</v>
      </c>
      <c r="I41" s="63"/>
      <c r="J41" s="63"/>
      <c r="K41" s="48">
        <f t="shared" si="8"/>
        <v>0</v>
      </c>
      <c r="L41" s="49">
        <f t="shared" si="9"/>
        <v>0</v>
      </c>
      <c r="M41" s="47">
        <f t="shared" si="10"/>
        <v>0</v>
      </c>
      <c r="N41" s="47">
        <f t="shared" si="11"/>
        <v>0</v>
      </c>
      <c r="O41" s="47">
        <f t="shared" si="12"/>
        <v>0</v>
      </c>
      <c r="P41" s="48">
        <f t="shared" si="13"/>
        <v>0</v>
      </c>
    </row>
    <row r="42" spans="1:16" ht="25.5" x14ac:dyDescent="0.2">
      <c r="A42" s="38">
        <v>8</v>
      </c>
      <c r="B42" s="39"/>
      <c r="C42" s="93" t="s">
        <v>324</v>
      </c>
      <c r="D42" s="25" t="s">
        <v>98</v>
      </c>
      <c r="E42" s="96">
        <v>23</v>
      </c>
      <c r="F42" s="65"/>
      <c r="G42" s="63"/>
      <c r="H42" s="47">
        <f t="shared" si="7"/>
        <v>0</v>
      </c>
      <c r="I42" s="63"/>
      <c r="J42" s="63"/>
      <c r="K42" s="48">
        <f t="shared" si="8"/>
        <v>0</v>
      </c>
      <c r="L42" s="49">
        <f t="shared" si="9"/>
        <v>0</v>
      </c>
      <c r="M42" s="47">
        <f t="shared" si="10"/>
        <v>0</v>
      </c>
      <c r="N42" s="47">
        <f t="shared" si="11"/>
        <v>0</v>
      </c>
      <c r="O42" s="47">
        <f t="shared" si="12"/>
        <v>0</v>
      </c>
      <c r="P42" s="48">
        <f t="shared" si="13"/>
        <v>0</v>
      </c>
    </row>
    <row r="43" spans="1:16" ht="25.5" x14ac:dyDescent="0.2">
      <c r="A43" s="38">
        <v>9</v>
      </c>
      <c r="B43" s="39"/>
      <c r="C43" s="93" t="s">
        <v>325</v>
      </c>
      <c r="D43" s="25" t="s">
        <v>98</v>
      </c>
      <c r="E43" s="96">
        <v>3</v>
      </c>
      <c r="F43" s="65"/>
      <c r="G43" s="63"/>
      <c r="H43" s="47">
        <f t="shared" si="7"/>
        <v>0</v>
      </c>
      <c r="I43" s="63"/>
      <c r="J43" s="63"/>
      <c r="K43" s="48">
        <f t="shared" si="8"/>
        <v>0</v>
      </c>
      <c r="L43" s="49">
        <f t="shared" si="9"/>
        <v>0</v>
      </c>
      <c r="M43" s="47">
        <f t="shared" si="10"/>
        <v>0</v>
      </c>
      <c r="N43" s="47">
        <f t="shared" si="11"/>
        <v>0</v>
      </c>
      <c r="O43" s="47">
        <f t="shared" si="12"/>
        <v>0</v>
      </c>
      <c r="P43" s="48">
        <f t="shared" si="13"/>
        <v>0</v>
      </c>
    </row>
    <row r="44" spans="1:16" ht="25.5" x14ac:dyDescent="0.2">
      <c r="A44" s="38">
        <v>10</v>
      </c>
      <c r="B44" s="39"/>
      <c r="C44" s="93" t="s">
        <v>326</v>
      </c>
      <c r="D44" s="25" t="s">
        <v>98</v>
      </c>
      <c r="E44" s="96">
        <v>7</v>
      </c>
      <c r="F44" s="65"/>
      <c r="G44" s="63"/>
      <c r="H44" s="47">
        <f t="shared" si="7"/>
        <v>0</v>
      </c>
      <c r="I44" s="63"/>
      <c r="J44" s="63"/>
      <c r="K44" s="48">
        <f t="shared" si="8"/>
        <v>0</v>
      </c>
      <c r="L44" s="49">
        <f t="shared" si="9"/>
        <v>0</v>
      </c>
      <c r="M44" s="47">
        <f t="shared" si="10"/>
        <v>0</v>
      </c>
      <c r="N44" s="47">
        <f t="shared" si="11"/>
        <v>0</v>
      </c>
      <c r="O44" s="47">
        <f t="shared" si="12"/>
        <v>0</v>
      </c>
      <c r="P44" s="48">
        <f t="shared" si="13"/>
        <v>0</v>
      </c>
    </row>
    <row r="45" spans="1:16" ht="22.5" x14ac:dyDescent="0.2">
      <c r="A45" s="38">
        <v>11</v>
      </c>
      <c r="B45" s="39"/>
      <c r="C45" s="93" t="s">
        <v>327</v>
      </c>
      <c r="D45" s="25" t="s">
        <v>98</v>
      </c>
      <c r="E45" s="96">
        <v>25</v>
      </c>
      <c r="F45" s="65"/>
      <c r="G45" s="63"/>
      <c r="H45" s="47">
        <f t="shared" si="7"/>
        <v>0</v>
      </c>
      <c r="I45" s="63"/>
      <c r="J45" s="63"/>
      <c r="K45" s="48">
        <f t="shared" si="8"/>
        <v>0</v>
      </c>
      <c r="L45" s="49">
        <f t="shared" si="9"/>
        <v>0</v>
      </c>
      <c r="M45" s="47">
        <f t="shared" si="10"/>
        <v>0</v>
      </c>
      <c r="N45" s="47">
        <f t="shared" si="11"/>
        <v>0</v>
      </c>
      <c r="O45" s="47">
        <f t="shared" si="12"/>
        <v>0</v>
      </c>
      <c r="P45" s="48">
        <f t="shared" si="13"/>
        <v>0</v>
      </c>
    </row>
    <row r="46" spans="1:16" ht="25.5" x14ac:dyDescent="0.2">
      <c r="A46" s="38">
        <v>12</v>
      </c>
      <c r="B46" s="39"/>
      <c r="C46" s="93" t="s">
        <v>328</v>
      </c>
      <c r="D46" s="25" t="s">
        <v>98</v>
      </c>
      <c r="E46" s="96">
        <v>20</v>
      </c>
      <c r="F46" s="65"/>
      <c r="G46" s="63"/>
      <c r="H46" s="47">
        <f t="shared" si="7"/>
        <v>0</v>
      </c>
      <c r="I46" s="63"/>
      <c r="J46" s="63"/>
      <c r="K46" s="48">
        <f t="shared" si="8"/>
        <v>0</v>
      </c>
      <c r="L46" s="49">
        <f t="shared" si="9"/>
        <v>0</v>
      </c>
      <c r="M46" s="47">
        <f t="shared" si="10"/>
        <v>0</v>
      </c>
      <c r="N46" s="47">
        <f t="shared" si="11"/>
        <v>0</v>
      </c>
      <c r="O46" s="47">
        <f t="shared" si="12"/>
        <v>0</v>
      </c>
      <c r="P46" s="48">
        <f t="shared" si="13"/>
        <v>0</v>
      </c>
    </row>
    <row r="47" spans="1:16" ht="25.5" x14ac:dyDescent="0.2">
      <c r="A47" s="38">
        <v>13</v>
      </c>
      <c r="B47" s="39"/>
      <c r="C47" s="93" t="s">
        <v>329</v>
      </c>
      <c r="D47" s="25" t="s">
        <v>98</v>
      </c>
      <c r="E47" s="96">
        <v>9</v>
      </c>
      <c r="F47" s="65"/>
      <c r="G47" s="63"/>
      <c r="H47" s="47">
        <f t="shared" si="7"/>
        <v>0</v>
      </c>
      <c r="I47" s="63"/>
      <c r="J47" s="63"/>
      <c r="K47" s="48">
        <f t="shared" si="8"/>
        <v>0</v>
      </c>
      <c r="L47" s="49">
        <f t="shared" si="9"/>
        <v>0</v>
      </c>
      <c r="M47" s="47">
        <f t="shared" si="10"/>
        <v>0</v>
      </c>
      <c r="N47" s="47">
        <f t="shared" si="11"/>
        <v>0</v>
      </c>
      <c r="O47" s="47">
        <f t="shared" si="12"/>
        <v>0</v>
      </c>
      <c r="P47" s="48">
        <f t="shared" si="13"/>
        <v>0</v>
      </c>
    </row>
    <row r="48" spans="1:16" ht="25.5" x14ac:dyDescent="0.2">
      <c r="A48" s="38">
        <v>14</v>
      </c>
      <c r="B48" s="39"/>
      <c r="C48" s="93" t="s">
        <v>330</v>
      </c>
      <c r="D48" s="25" t="s">
        <v>98</v>
      </c>
      <c r="E48" s="96">
        <v>8</v>
      </c>
      <c r="F48" s="65"/>
      <c r="G48" s="63"/>
      <c r="H48" s="47">
        <f t="shared" si="7"/>
        <v>0</v>
      </c>
      <c r="I48" s="63"/>
      <c r="J48" s="63"/>
      <c r="K48" s="48">
        <f t="shared" si="8"/>
        <v>0</v>
      </c>
      <c r="L48" s="49">
        <f t="shared" si="9"/>
        <v>0</v>
      </c>
      <c r="M48" s="47">
        <f t="shared" si="10"/>
        <v>0</v>
      </c>
      <c r="N48" s="47">
        <f t="shared" si="11"/>
        <v>0</v>
      </c>
      <c r="O48" s="47">
        <f t="shared" si="12"/>
        <v>0</v>
      </c>
      <c r="P48" s="48">
        <f t="shared" si="13"/>
        <v>0</v>
      </c>
    </row>
    <row r="49" spans="1:16" ht="25.5" x14ac:dyDescent="0.2">
      <c r="A49" s="38">
        <v>15</v>
      </c>
      <c r="B49" s="39"/>
      <c r="C49" s="93" t="s">
        <v>331</v>
      </c>
      <c r="D49" s="25" t="s">
        <v>98</v>
      </c>
      <c r="E49" s="96">
        <v>7</v>
      </c>
      <c r="F49" s="65"/>
      <c r="G49" s="63"/>
      <c r="H49" s="47">
        <f t="shared" si="7"/>
        <v>0</v>
      </c>
      <c r="I49" s="63"/>
      <c r="J49" s="63"/>
      <c r="K49" s="48">
        <f t="shared" si="8"/>
        <v>0</v>
      </c>
      <c r="L49" s="49">
        <f t="shared" si="9"/>
        <v>0</v>
      </c>
      <c r="M49" s="47">
        <f t="shared" si="10"/>
        <v>0</v>
      </c>
      <c r="N49" s="47">
        <f t="shared" si="11"/>
        <v>0</v>
      </c>
      <c r="O49" s="47">
        <f t="shared" si="12"/>
        <v>0</v>
      </c>
      <c r="P49" s="48">
        <f t="shared" si="13"/>
        <v>0</v>
      </c>
    </row>
    <row r="50" spans="1:16" ht="25.5" x14ac:dyDescent="0.2">
      <c r="A50" s="38">
        <v>16</v>
      </c>
      <c r="B50" s="39"/>
      <c r="C50" s="93" t="s">
        <v>332</v>
      </c>
      <c r="D50" s="25" t="s">
        <v>98</v>
      </c>
      <c r="E50" s="96">
        <v>4</v>
      </c>
      <c r="F50" s="65"/>
      <c r="G50" s="63"/>
      <c r="H50" s="47">
        <f t="shared" si="7"/>
        <v>0</v>
      </c>
      <c r="I50" s="63"/>
      <c r="J50" s="63"/>
      <c r="K50" s="48">
        <f t="shared" si="8"/>
        <v>0</v>
      </c>
      <c r="L50" s="49">
        <f t="shared" si="9"/>
        <v>0</v>
      </c>
      <c r="M50" s="47">
        <f t="shared" si="10"/>
        <v>0</v>
      </c>
      <c r="N50" s="47">
        <f t="shared" si="11"/>
        <v>0</v>
      </c>
      <c r="O50" s="47">
        <f t="shared" si="12"/>
        <v>0</v>
      </c>
      <c r="P50" s="48">
        <f t="shared" si="13"/>
        <v>0</v>
      </c>
    </row>
    <row r="51" spans="1:16" ht="25.5" x14ac:dyDescent="0.2">
      <c r="A51" s="38">
        <v>17</v>
      </c>
      <c r="B51" s="39"/>
      <c r="C51" s="93" t="s">
        <v>333</v>
      </c>
      <c r="D51" s="25" t="s">
        <v>98</v>
      </c>
      <c r="E51" s="96">
        <v>1</v>
      </c>
      <c r="F51" s="65"/>
      <c r="G51" s="63"/>
      <c r="H51" s="47">
        <f t="shared" si="7"/>
        <v>0</v>
      </c>
      <c r="I51" s="63"/>
      <c r="J51" s="63"/>
      <c r="K51" s="48">
        <f t="shared" si="8"/>
        <v>0</v>
      </c>
      <c r="L51" s="49">
        <f t="shared" si="9"/>
        <v>0</v>
      </c>
      <c r="M51" s="47">
        <f t="shared" si="10"/>
        <v>0</v>
      </c>
      <c r="N51" s="47">
        <f t="shared" si="11"/>
        <v>0</v>
      </c>
      <c r="O51" s="47">
        <f t="shared" si="12"/>
        <v>0</v>
      </c>
      <c r="P51" s="48">
        <f t="shared" si="13"/>
        <v>0</v>
      </c>
    </row>
    <row r="52" spans="1:16" ht="25.5" x14ac:dyDescent="0.2">
      <c r="A52" s="38">
        <v>18</v>
      </c>
      <c r="B52" s="39"/>
      <c r="C52" s="93" t="s">
        <v>334</v>
      </c>
      <c r="D52" s="25" t="s">
        <v>98</v>
      </c>
      <c r="E52" s="96">
        <v>1</v>
      </c>
      <c r="F52" s="65"/>
      <c r="G52" s="63"/>
      <c r="H52" s="47">
        <f t="shared" si="7"/>
        <v>0</v>
      </c>
      <c r="I52" s="63"/>
      <c r="J52" s="63"/>
      <c r="K52" s="48">
        <f t="shared" si="8"/>
        <v>0</v>
      </c>
      <c r="L52" s="49">
        <f t="shared" si="9"/>
        <v>0</v>
      </c>
      <c r="M52" s="47">
        <f t="shared" si="10"/>
        <v>0</v>
      </c>
      <c r="N52" s="47">
        <f t="shared" si="11"/>
        <v>0</v>
      </c>
      <c r="O52" s="47">
        <f t="shared" si="12"/>
        <v>0</v>
      </c>
      <c r="P52" s="48">
        <f t="shared" si="13"/>
        <v>0</v>
      </c>
    </row>
    <row r="53" spans="1:16" ht="25.5" x14ac:dyDescent="0.2">
      <c r="A53" s="38">
        <v>19</v>
      </c>
      <c r="B53" s="39"/>
      <c r="C53" s="93" t="s">
        <v>335</v>
      </c>
      <c r="D53" s="25" t="s">
        <v>98</v>
      </c>
      <c r="E53" s="96">
        <v>1</v>
      </c>
      <c r="F53" s="65"/>
      <c r="G53" s="63"/>
      <c r="H53" s="47">
        <f t="shared" si="7"/>
        <v>0</v>
      </c>
      <c r="I53" s="63"/>
      <c r="J53" s="63"/>
      <c r="K53" s="48">
        <f t="shared" si="8"/>
        <v>0</v>
      </c>
      <c r="L53" s="49">
        <f t="shared" si="9"/>
        <v>0</v>
      </c>
      <c r="M53" s="47">
        <f t="shared" si="10"/>
        <v>0</v>
      </c>
      <c r="N53" s="47">
        <f t="shared" si="11"/>
        <v>0</v>
      </c>
      <c r="O53" s="47">
        <f t="shared" si="12"/>
        <v>0</v>
      </c>
      <c r="P53" s="48">
        <f t="shared" si="13"/>
        <v>0</v>
      </c>
    </row>
    <row r="54" spans="1:16" ht="22.5" x14ac:dyDescent="0.2">
      <c r="A54" s="38">
        <v>20</v>
      </c>
      <c r="B54" s="39"/>
      <c r="C54" s="93" t="s">
        <v>414</v>
      </c>
      <c r="D54" s="25" t="s">
        <v>98</v>
      </c>
      <c r="E54" s="96">
        <v>13</v>
      </c>
      <c r="F54" s="65"/>
      <c r="G54" s="63"/>
      <c r="H54" s="47">
        <f t="shared" si="7"/>
        <v>0</v>
      </c>
      <c r="I54" s="63"/>
      <c r="J54" s="63"/>
      <c r="K54" s="48">
        <f t="shared" si="8"/>
        <v>0</v>
      </c>
      <c r="L54" s="49">
        <f t="shared" si="9"/>
        <v>0</v>
      </c>
      <c r="M54" s="47">
        <f t="shared" si="10"/>
        <v>0</v>
      </c>
      <c r="N54" s="47">
        <f t="shared" si="11"/>
        <v>0</v>
      </c>
      <c r="O54" s="47">
        <f t="shared" si="12"/>
        <v>0</v>
      </c>
      <c r="P54" s="48">
        <f t="shared" si="13"/>
        <v>0</v>
      </c>
    </row>
    <row r="55" spans="1:16" ht="22.5" x14ac:dyDescent="0.2">
      <c r="A55" s="38">
        <v>21</v>
      </c>
      <c r="B55" s="39"/>
      <c r="C55" s="93" t="s">
        <v>415</v>
      </c>
      <c r="D55" s="25" t="s">
        <v>98</v>
      </c>
      <c r="E55" s="96">
        <v>14</v>
      </c>
      <c r="F55" s="65"/>
      <c r="G55" s="63"/>
      <c r="H55" s="47">
        <f t="shared" si="7"/>
        <v>0</v>
      </c>
      <c r="I55" s="63"/>
      <c r="J55" s="63"/>
      <c r="K55" s="48">
        <f t="shared" si="8"/>
        <v>0</v>
      </c>
      <c r="L55" s="49">
        <f t="shared" si="9"/>
        <v>0</v>
      </c>
      <c r="M55" s="47">
        <f t="shared" si="10"/>
        <v>0</v>
      </c>
      <c r="N55" s="47">
        <f t="shared" si="11"/>
        <v>0</v>
      </c>
      <c r="O55" s="47">
        <f t="shared" si="12"/>
        <v>0</v>
      </c>
      <c r="P55" s="48">
        <f t="shared" si="13"/>
        <v>0</v>
      </c>
    </row>
    <row r="56" spans="1:16" ht="22.5" x14ac:dyDescent="0.2">
      <c r="A56" s="38">
        <v>22</v>
      </c>
      <c r="B56" s="39"/>
      <c r="C56" s="93" t="s">
        <v>416</v>
      </c>
      <c r="D56" s="25" t="s">
        <v>98</v>
      </c>
      <c r="E56" s="96">
        <v>20</v>
      </c>
      <c r="F56" s="65"/>
      <c r="G56" s="63"/>
      <c r="H56" s="47">
        <f t="shared" si="7"/>
        <v>0</v>
      </c>
      <c r="I56" s="63"/>
      <c r="J56" s="63"/>
      <c r="K56" s="48">
        <f t="shared" si="8"/>
        <v>0</v>
      </c>
      <c r="L56" s="49">
        <f t="shared" si="9"/>
        <v>0</v>
      </c>
      <c r="M56" s="47">
        <f t="shared" si="10"/>
        <v>0</v>
      </c>
      <c r="N56" s="47">
        <f t="shared" si="11"/>
        <v>0</v>
      </c>
      <c r="O56" s="47">
        <f t="shared" si="12"/>
        <v>0</v>
      </c>
      <c r="P56" s="48">
        <f t="shared" si="13"/>
        <v>0</v>
      </c>
    </row>
    <row r="57" spans="1:16" ht="22.5" x14ac:dyDescent="0.2">
      <c r="A57" s="38">
        <v>23</v>
      </c>
      <c r="B57" s="39"/>
      <c r="C57" s="93" t="s">
        <v>417</v>
      </c>
      <c r="D57" s="25" t="s">
        <v>98</v>
      </c>
      <c r="E57" s="96">
        <v>6</v>
      </c>
      <c r="F57" s="65"/>
      <c r="G57" s="63"/>
      <c r="H57" s="47">
        <f t="shared" si="7"/>
        <v>0</v>
      </c>
      <c r="I57" s="63"/>
      <c r="J57" s="63"/>
      <c r="K57" s="48">
        <f t="shared" si="8"/>
        <v>0</v>
      </c>
      <c r="L57" s="49">
        <f t="shared" si="9"/>
        <v>0</v>
      </c>
      <c r="M57" s="47">
        <f t="shared" si="10"/>
        <v>0</v>
      </c>
      <c r="N57" s="47">
        <f t="shared" si="11"/>
        <v>0</v>
      </c>
      <c r="O57" s="47">
        <f t="shared" si="12"/>
        <v>0</v>
      </c>
      <c r="P57" s="48">
        <f t="shared" si="13"/>
        <v>0</v>
      </c>
    </row>
    <row r="58" spans="1:16" ht="22.5" x14ac:dyDescent="0.2">
      <c r="A58" s="38">
        <v>24</v>
      </c>
      <c r="B58" s="39"/>
      <c r="C58" s="93" t="s">
        <v>418</v>
      </c>
      <c r="D58" s="25" t="s">
        <v>98</v>
      </c>
      <c r="E58" s="96">
        <v>1</v>
      </c>
      <c r="F58" s="65"/>
      <c r="G58" s="63"/>
      <c r="H58" s="47">
        <f t="shared" si="7"/>
        <v>0</v>
      </c>
      <c r="I58" s="63"/>
      <c r="J58" s="63"/>
      <c r="K58" s="48">
        <f t="shared" si="8"/>
        <v>0</v>
      </c>
      <c r="L58" s="49">
        <f t="shared" si="9"/>
        <v>0</v>
      </c>
      <c r="M58" s="47">
        <f t="shared" si="10"/>
        <v>0</v>
      </c>
      <c r="N58" s="47">
        <f t="shared" si="11"/>
        <v>0</v>
      </c>
      <c r="O58" s="47">
        <f t="shared" si="12"/>
        <v>0</v>
      </c>
      <c r="P58" s="48">
        <f t="shared" si="13"/>
        <v>0</v>
      </c>
    </row>
    <row r="59" spans="1:16" ht="22.5" x14ac:dyDescent="0.2">
      <c r="A59" s="38">
        <v>25</v>
      </c>
      <c r="B59" s="39"/>
      <c r="C59" s="93" t="s">
        <v>419</v>
      </c>
      <c r="D59" s="25" t="s">
        <v>98</v>
      </c>
      <c r="E59" s="96">
        <v>1</v>
      </c>
      <c r="F59" s="65"/>
      <c r="G59" s="63"/>
      <c r="H59" s="47">
        <f t="shared" si="7"/>
        <v>0</v>
      </c>
      <c r="I59" s="63"/>
      <c r="J59" s="63"/>
      <c r="K59" s="48">
        <f t="shared" si="8"/>
        <v>0</v>
      </c>
      <c r="L59" s="49">
        <f t="shared" si="9"/>
        <v>0</v>
      </c>
      <c r="M59" s="47">
        <f t="shared" si="10"/>
        <v>0</v>
      </c>
      <c r="N59" s="47">
        <f t="shared" si="11"/>
        <v>0</v>
      </c>
      <c r="O59" s="47">
        <f t="shared" si="12"/>
        <v>0</v>
      </c>
      <c r="P59" s="48">
        <f t="shared" si="13"/>
        <v>0</v>
      </c>
    </row>
    <row r="60" spans="1:16" ht="22.5" x14ac:dyDescent="0.2">
      <c r="A60" s="38">
        <v>26</v>
      </c>
      <c r="B60" s="39"/>
      <c r="C60" s="93" t="s">
        <v>420</v>
      </c>
      <c r="D60" s="25" t="s">
        <v>98</v>
      </c>
      <c r="E60" s="96">
        <v>1</v>
      </c>
      <c r="F60" s="65"/>
      <c r="G60" s="63"/>
      <c r="H60" s="47">
        <f t="shared" si="7"/>
        <v>0</v>
      </c>
      <c r="I60" s="63"/>
      <c r="J60" s="63"/>
      <c r="K60" s="48">
        <f t="shared" si="8"/>
        <v>0</v>
      </c>
      <c r="L60" s="49">
        <f t="shared" si="9"/>
        <v>0</v>
      </c>
      <c r="M60" s="47">
        <f t="shared" si="10"/>
        <v>0</v>
      </c>
      <c r="N60" s="47">
        <f t="shared" si="11"/>
        <v>0</v>
      </c>
      <c r="O60" s="47">
        <f t="shared" si="12"/>
        <v>0</v>
      </c>
      <c r="P60" s="48">
        <f t="shared" si="13"/>
        <v>0</v>
      </c>
    </row>
    <row r="61" spans="1:16" ht="22.5" x14ac:dyDescent="0.2">
      <c r="A61" s="38">
        <v>27</v>
      </c>
      <c r="B61" s="39"/>
      <c r="C61" s="93" t="s">
        <v>421</v>
      </c>
      <c r="D61" s="25" t="s">
        <v>98</v>
      </c>
      <c r="E61" s="96">
        <v>39</v>
      </c>
      <c r="F61" s="65"/>
      <c r="G61" s="63"/>
      <c r="H61" s="47">
        <f t="shared" si="7"/>
        <v>0</v>
      </c>
      <c r="I61" s="63"/>
      <c r="J61" s="63"/>
      <c r="K61" s="48">
        <f t="shared" si="8"/>
        <v>0</v>
      </c>
      <c r="L61" s="49">
        <f t="shared" si="9"/>
        <v>0</v>
      </c>
      <c r="M61" s="47">
        <f t="shared" si="10"/>
        <v>0</v>
      </c>
      <c r="N61" s="47">
        <f t="shared" si="11"/>
        <v>0</v>
      </c>
      <c r="O61" s="47">
        <f t="shared" si="12"/>
        <v>0</v>
      </c>
      <c r="P61" s="48">
        <f t="shared" si="13"/>
        <v>0</v>
      </c>
    </row>
    <row r="62" spans="1:16" x14ac:dyDescent="0.2">
      <c r="A62" s="38">
        <v>28</v>
      </c>
      <c r="B62" s="39"/>
      <c r="C62" s="93" t="s">
        <v>283</v>
      </c>
      <c r="D62" s="25" t="s">
        <v>98</v>
      </c>
      <c r="E62" s="96">
        <v>39</v>
      </c>
      <c r="F62" s="65"/>
      <c r="G62" s="63"/>
      <c r="H62" s="47">
        <f t="shared" si="7"/>
        <v>0</v>
      </c>
      <c r="I62" s="63"/>
      <c r="J62" s="63"/>
      <c r="K62" s="48">
        <f t="shared" si="8"/>
        <v>0</v>
      </c>
      <c r="L62" s="49">
        <f t="shared" si="9"/>
        <v>0</v>
      </c>
      <c r="M62" s="47">
        <f t="shared" si="10"/>
        <v>0</v>
      </c>
      <c r="N62" s="47">
        <f t="shared" si="11"/>
        <v>0</v>
      </c>
      <c r="O62" s="47">
        <f t="shared" si="12"/>
        <v>0</v>
      </c>
      <c r="P62" s="48">
        <f t="shared" si="13"/>
        <v>0</v>
      </c>
    </row>
    <row r="63" spans="1:16" ht="45" x14ac:dyDescent="0.2">
      <c r="A63" s="38">
        <v>29</v>
      </c>
      <c r="B63" s="39"/>
      <c r="C63" s="93" t="s">
        <v>284</v>
      </c>
      <c r="D63" s="25" t="s">
        <v>82</v>
      </c>
      <c r="E63" s="96">
        <v>120</v>
      </c>
      <c r="F63" s="65"/>
      <c r="G63" s="63"/>
      <c r="H63" s="47">
        <f t="shared" si="7"/>
        <v>0</v>
      </c>
      <c r="I63" s="63"/>
      <c r="J63" s="63"/>
      <c r="K63" s="48">
        <f t="shared" si="8"/>
        <v>0</v>
      </c>
      <c r="L63" s="49">
        <f t="shared" si="9"/>
        <v>0</v>
      </c>
      <c r="M63" s="47">
        <f t="shared" si="10"/>
        <v>0</v>
      </c>
      <c r="N63" s="47">
        <f t="shared" si="11"/>
        <v>0</v>
      </c>
      <c r="O63" s="47">
        <f t="shared" si="12"/>
        <v>0</v>
      </c>
      <c r="P63" s="48">
        <f t="shared" si="13"/>
        <v>0</v>
      </c>
    </row>
    <row r="64" spans="1:16" ht="45" x14ac:dyDescent="0.2">
      <c r="A64" s="38">
        <v>30</v>
      </c>
      <c r="B64" s="39"/>
      <c r="C64" s="93" t="s">
        <v>285</v>
      </c>
      <c r="D64" s="25" t="s">
        <v>82</v>
      </c>
      <c r="E64" s="96">
        <v>54</v>
      </c>
      <c r="F64" s="65"/>
      <c r="G64" s="63"/>
      <c r="H64" s="47">
        <f t="shared" si="7"/>
        <v>0</v>
      </c>
      <c r="I64" s="63"/>
      <c r="J64" s="63"/>
      <c r="K64" s="48">
        <f t="shared" si="8"/>
        <v>0</v>
      </c>
      <c r="L64" s="49">
        <f t="shared" si="9"/>
        <v>0</v>
      </c>
      <c r="M64" s="47">
        <f t="shared" si="10"/>
        <v>0</v>
      </c>
      <c r="N64" s="47">
        <f t="shared" si="11"/>
        <v>0</v>
      </c>
      <c r="O64" s="47">
        <f t="shared" si="12"/>
        <v>0</v>
      </c>
      <c r="P64" s="48">
        <f t="shared" si="13"/>
        <v>0</v>
      </c>
    </row>
    <row r="65" spans="1:16" ht="45" x14ac:dyDescent="0.2">
      <c r="A65" s="38">
        <v>31</v>
      </c>
      <c r="B65" s="39"/>
      <c r="C65" s="93" t="s">
        <v>286</v>
      </c>
      <c r="D65" s="25" t="s">
        <v>82</v>
      </c>
      <c r="E65" s="96">
        <v>45</v>
      </c>
      <c r="F65" s="65"/>
      <c r="G65" s="63"/>
      <c r="H65" s="47">
        <f t="shared" si="7"/>
        <v>0</v>
      </c>
      <c r="I65" s="63"/>
      <c r="J65" s="63"/>
      <c r="K65" s="48">
        <f t="shared" si="8"/>
        <v>0</v>
      </c>
      <c r="L65" s="49">
        <f t="shared" si="9"/>
        <v>0</v>
      </c>
      <c r="M65" s="47">
        <f t="shared" si="10"/>
        <v>0</v>
      </c>
      <c r="N65" s="47">
        <f t="shared" si="11"/>
        <v>0</v>
      </c>
      <c r="O65" s="47">
        <f t="shared" si="12"/>
        <v>0</v>
      </c>
      <c r="P65" s="48">
        <f t="shared" si="13"/>
        <v>0</v>
      </c>
    </row>
    <row r="66" spans="1:16" ht="45" x14ac:dyDescent="0.2">
      <c r="A66" s="38">
        <v>32</v>
      </c>
      <c r="B66" s="39"/>
      <c r="C66" s="93" t="s">
        <v>287</v>
      </c>
      <c r="D66" s="25" t="s">
        <v>82</v>
      </c>
      <c r="E66" s="96">
        <v>60</v>
      </c>
      <c r="F66" s="65"/>
      <c r="G66" s="63"/>
      <c r="H66" s="47">
        <f t="shared" si="7"/>
        <v>0</v>
      </c>
      <c r="I66" s="63"/>
      <c r="J66" s="63"/>
      <c r="K66" s="48">
        <f t="shared" si="8"/>
        <v>0</v>
      </c>
      <c r="L66" s="49">
        <f t="shared" si="9"/>
        <v>0</v>
      </c>
      <c r="M66" s="47">
        <f t="shared" si="10"/>
        <v>0</v>
      </c>
      <c r="N66" s="47">
        <f t="shared" si="11"/>
        <v>0</v>
      </c>
      <c r="O66" s="47">
        <f t="shared" si="12"/>
        <v>0</v>
      </c>
      <c r="P66" s="48">
        <f t="shared" si="13"/>
        <v>0</v>
      </c>
    </row>
    <row r="67" spans="1:16" ht="22.5" x14ac:dyDescent="0.2">
      <c r="A67" s="38">
        <v>33</v>
      </c>
      <c r="B67" s="39"/>
      <c r="C67" s="93" t="s">
        <v>288</v>
      </c>
      <c r="D67" s="25" t="s">
        <v>82</v>
      </c>
      <c r="E67" s="96">
        <v>46</v>
      </c>
      <c r="F67" s="65"/>
      <c r="G67" s="63"/>
      <c r="H67" s="47">
        <f t="shared" si="7"/>
        <v>0</v>
      </c>
      <c r="I67" s="63"/>
      <c r="J67" s="63"/>
      <c r="K67" s="48">
        <f t="shared" si="8"/>
        <v>0</v>
      </c>
      <c r="L67" s="49">
        <f t="shared" si="9"/>
        <v>0</v>
      </c>
      <c r="M67" s="47">
        <f t="shared" si="10"/>
        <v>0</v>
      </c>
      <c r="N67" s="47">
        <f t="shared" si="11"/>
        <v>0</v>
      </c>
      <c r="O67" s="47">
        <f t="shared" si="12"/>
        <v>0</v>
      </c>
      <c r="P67" s="48">
        <f t="shared" si="13"/>
        <v>0</v>
      </c>
    </row>
    <row r="68" spans="1:16" ht="22.5" x14ac:dyDescent="0.2">
      <c r="A68" s="38">
        <v>34</v>
      </c>
      <c r="B68" s="39"/>
      <c r="C68" s="93" t="s">
        <v>277</v>
      </c>
      <c r="D68" s="25" t="s">
        <v>82</v>
      </c>
      <c r="E68" s="96">
        <v>30</v>
      </c>
      <c r="F68" s="65"/>
      <c r="G68" s="63"/>
      <c r="H68" s="47">
        <f t="shared" si="7"/>
        <v>0</v>
      </c>
      <c r="I68" s="63"/>
      <c r="J68" s="63"/>
      <c r="K68" s="48">
        <f t="shared" si="8"/>
        <v>0</v>
      </c>
      <c r="L68" s="49">
        <f t="shared" si="9"/>
        <v>0</v>
      </c>
      <c r="M68" s="47">
        <f t="shared" si="10"/>
        <v>0</v>
      </c>
      <c r="N68" s="47">
        <f t="shared" si="11"/>
        <v>0</v>
      </c>
      <c r="O68" s="47">
        <f t="shared" si="12"/>
        <v>0</v>
      </c>
      <c r="P68" s="48">
        <f t="shared" si="13"/>
        <v>0</v>
      </c>
    </row>
    <row r="69" spans="1:16" ht="22.5" x14ac:dyDescent="0.2">
      <c r="A69" s="38">
        <v>35</v>
      </c>
      <c r="B69" s="39"/>
      <c r="C69" s="93" t="s">
        <v>289</v>
      </c>
      <c r="D69" s="25" t="s">
        <v>82</v>
      </c>
      <c r="E69" s="96">
        <v>5</v>
      </c>
      <c r="F69" s="65"/>
      <c r="G69" s="63"/>
      <c r="H69" s="47">
        <f t="shared" si="7"/>
        <v>0</v>
      </c>
      <c r="I69" s="63"/>
      <c r="J69" s="63"/>
      <c r="K69" s="48">
        <f t="shared" si="8"/>
        <v>0</v>
      </c>
      <c r="L69" s="49">
        <f t="shared" si="9"/>
        <v>0</v>
      </c>
      <c r="M69" s="47">
        <f t="shared" si="10"/>
        <v>0</v>
      </c>
      <c r="N69" s="47">
        <f t="shared" si="11"/>
        <v>0</v>
      </c>
      <c r="O69" s="47">
        <f t="shared" si="12"/>
        <v>0</v>
      </c>
      <c r="P69" s="48">
        <f t="shared" si="13"/>
        <v>0</v>
      </c>
    </row>
    <row r="70" spans="1:16" ht="22.5" x14ac:dyDescent="0.2">
      <c r="A70" s="38">
        <v>36</v>
      </c>
      <c r="B70" s="39"/>
      <c r="C70" s="93" t="s">
        <v>290</v>
      </c>
      <c r="D70" s="25" t="s">
        <v>82</v>
      </c>
      <c r="E70" s="96">
        <v>5</v>
      </c>
      <c r="F70" s="65"/>
      <c r="G70" s="63"/>
      <c r="H70" s="47">
        <f t="shared" si="7"/>
        <v>0</v>
      </c>
      <c r="I70" s="63"/>
      <c r="J70" s="63"/>
      <c r="K70" s="48">
        <f t="shared" si="8"/>
        <v>0</v>
      </c>
      <c r="L70" s="49">
        <f t="shared" si="9"/>
        <v>0</v>
      </c>
      <c r="M70" s="47">
        <f t="shared" si="10"/>
        <v>0</v>
      </c>
      <c r="N70" s="47">
        <f t="shared" si="11"/>
        <v>0</v>
      </c>
      <c r="O70" s="47">
        <f t="shared" si="12"/>
        <v>0</v>
      </c>
      <c r="P70" s="48">
        <f t="shared" si="13"/>
        <v>0</v>
      </c>
    </row>
    <row r="71" spans="1:16" ht="22.5" x14ac:dyDescent="0.2">
      <c r="A71" s="38">
        <v>37</v>
      </c>
      <c r="B71" s="39"/>
      <c r="C71" s="93" t="s">
        <v>291</v>
      </c>
      <c r="D71" s="25" t="s">
        <v>82</v>
      </c>
      <c r="E71" s="96">
        <v>27</v>
      </c>
      <c r="F71" s="65"/>
      <c r="G71" s="63"/>
      <c r="H71" s="47">
        <f t="shared" si="7"/>
        <v>0</v>
      </c>
      <c r="I71" s="63"/>
      <c r="J71" s="63"/>
      <c r="K71" s="48">
        <f t="shared" si="8"/>
        <v>0</v>
      </c>
      <c r="L71" s="49">
        <f t="shared" si="9"/>
        <v>0</v>
      </c>
      <c r="M71" s="47">
        <f t="shared" si="10"/>
        <v>0</v>
      </c>
      <c r="N71" s="47">
        <f t="shared" si="11"/>
        <v>0</v>
      </c>
      <c r="O71" s="47">
        <f t="shared" si="12"/>
        <v>0</v>
      </c>
      <c r="P71" s="48">
        <f t="shared" si="13"/>
        <v>0</v>
      </c>
    </row>
    <row r="72" spans="1:16" x14ac:dyDescent="0.2">
      <c r="A72" s="38"/>
      <c r="B72" s="39"/>
      <c r="C72" s="94" t="s">
        <v>292</v>
      </c>
      <c r="D72" s="25"/>
      <c r="E72" s="96"/>
      <c r="F72" s="65"/>
      <c r="G72" s="63"/>
      <c r="H72" s="47">
        <f t="shared" si="7"/>
        <v>0</v>
      </c>
      <c r="I72" s="63"/>
      <c r="J72" s="63"/>
      <c r="K72" s="48">
        <f t="shared" si="8"/>
        <v>0</v>
      </c>
      <c r="L72" s="49">
        <f t="shared" si="9"/>
        <v>0</v>
      </c>
      <c r="M72" s="47">
        <f t="shared" si="10"/>
        <v>0</v>
      </c>
      <c r="N72" s="47">
        <f t="shared" si="11"/>
        <v>0</v>
      </c>
      <c r="O72" s="47">
        <f t="shared" si="12"/>
        <v>0</v>
      </c>
      <c r="P72" s="48">
        <f t="shared" si="13"/>
        <v>0</v>
      </c>
    </row>
    <row r="73" spans="1:16" x14ac:dyDescent="0.2">
      <c r="A73" s="38"/>
      <c r="B73" s="39"/>
      <c r="C73" s="94" t="s">
        <v>293</v>
      </c>
      <c r="D73" s="25"/>
      <c r="E73" s="96"/>
      <c r="F73" s="65"/>
      <c r="G73" s="63"/>
      <c r="H73" s="47">
        <f t="shared" si="7"/>
        <v>0</v>
      </c>
      <c r="I73" s="63"/>
      <c r="J73" s="63"/>
      <c r="K73" s="48">
        <f t="shared" si="8"/>
        <v>0</v>
      </c>
      <c r="L73" s="49">
        <f t="shared" si="9"/>
        <v>0</v>
      </c>
      <c r="M73" s="47">
        <f t="shared" si="10"/>
        <v>0</v>
      </c>
      <c r="N73" s="47">
        <f t="shared" si="11"/>
        <v>0</v>
      </c>
      <c r="O73" s="47">
        <f t="shared" si="12"/>
        <v>0</v>
      </c>
      <c r="P73" s="48">
        <f t="shared" si="13"/>
        <v>0</v>
      </c>
    </row>
    <row r="74" spans="1:16" ht="22.5" x14ac:dyDescent="0.2">
      <c r="A74" s="38">
        <v>1</v>
      </c>
      <c r="B74" s="39"/>
      <c r="C74" s="93" t="s">
        <v>395</v>
      </c>
      <c r="D74" s="25" t="s">
        <v>82</v>
      </c>
      <c r="E74" s="96">
        <v>150</v>
      </c>
      <c r="F74" s="65"/>
      <c r="G74" s="63"/>
      <c r="H74" s="47">
        <f t="shared" si="7"/>
        <v>0</v>
      </c>
      <c r="I74" s="63"/>
      <c r="J74" s="63"/>
      <c r="K74" s="48">
        <f t="shared" si="8"/>
        <v>0</v>
      </c>
      <c r="L74" s="49">
        <f t="shared" si="9"/>
        <v>0</v>
      </c>
      <c r="M74" s="47">
        <f t="shared" si="10"/>
        <v>0</v>
      </c>
      <c r="N74" s="47">
        <f t="shared" si="11"/>
        <v>0</v>
      </c>
      <c r="O74" s="47">
        <f t="shared" si="12"/>
        <v>0</v>
      </c>
      <c r="P74" s="48">
        <f t="shared" si="13"/>
        <v>0</v>
      </c>
    </row>
    <row r="75" spans="1:16" x14ac:dyDescent="0.2">
      <c r="A75" s="38">
        <v>2</v>
      </c>
      <c r="B75" s="39"/>
      <c r="C75" s="93" t="s">
        <v>398</v>
      </c>
      <c r="D75" s="25" t="s">
        <v>82</v>
      </c>
      <c r="E75" s="96">
        <v>150</v>
      </c>
      <c r="F75" s="65"/>
      <c r="G75" s="63"/>
      <c r="H75" s="47">
        <f t="shared" si="7"/>
        <v>0</v>
      </c>
      <c r="I75" s="63"/>
      <c r="J75" s="63"/>
      <c r="K75" s="48">
        <f t="shared" si="8"/>
        <v>0</v>
      </c>
      <c r="L75" s="49">
        <f t="shared" si="9"/>
        <v>0</v>
      </c>
      <c r="M75" s="47">
        <f t="shared" si="10"/>
        <v>0</v>
      </c>
      <c r="N75" s="47">
        <f t="shared" si="11"/>
        <v>0</v>
      </c>
      <c r="O75" s="47">
        <f t="shared" si="12"/>
        <v>0</v>
      </c>
      <c r="P75" s="48">
        <f t="shared" si="13"/>
        <v>0</v>
      </c>
    </row>
    <row r="76" spans="1:16" x14ac:dyDescent="0.2">
      <c r="A76" s="38">
        <v>3</v>
      </c>
      <c r="B76" s="39"/>
      <c r="C76" s="93" t="s">
        <v>406</v>
      </c>
      <c r="D76" s="25" t="s">
        <v>98</v>
      </c>
      <c r="E76" s="96">
        <v>32</v>
      </c>
      <c r="F76" s="65"/>
      <c r="G76" s="63"/>
      <c r="H76" s="47">
        <f t="shared" si="7"/>
        <v>0</v>
      </c>
      <c r="I76" s="63"/>
      <c r="J76" s="63"/>
      <c r="K76" s="48">
        <f t="shared" si="8"/>
        <v>0</v>
      </c>
      <c r="L76" s="49">
        <f t="shared" si="9"/>
        <v>0</v>
      </c>
      <c r="M76" s="47">
        <f t="shared" si="10"/>
        <v>0</v>
      </c>
      <c r="N76" s="47">
        <f t="shared" si="11"/>
        <v>0</v>
      </c>
      <c r="O76" s="47">
        <f t="shared" si="12"/>
        <v>0</v>
      </c>
      <c r="P76" s="48">
        <f t="shared" si="13"/>
        <v>0</v>
      </c>
    </row>
    <row r="77" spans="1:16" x14ac:dyDescent="0.2">
      <c r="A77" s="38">
        <v>4</v>
      </c>
      <c r="B77" s="39"/>
      <c r="C77" s="93" t="s">
        <v>407</v>
      </c>
      <c r="D77" s="25" t="s">
        <v>98</v>
      </c>
      <c r="E77" s="96">
        <v>161</v>
      </c>
      <c r="F77" s="65"/>
      <c r="G77" s="63"/>
      <c r="H77" s="47">
        <f t="shared" si="7"/>
        <v>0</v>
      </c>
      <c r="I77" s="63"/>
      <c r="J77" s="63"/>
      <c r="K77" s="48">
        <f t="shared" si="8"/>
        <v>0</v>
      </c>
      <c r="L77" s="49">
        <f t="shared" si="9"/>
        <v>0</v>
      </c>
      <c r="M77" s="47">
        <f t="shared" si="10"/>
        <v>0</v>
      </c>
      <c r="N77" s="47">
        <f t="shared" si="11"/>
        <v>0</v>
      </c>
      <c r="O77" s="47">
        <f t="shared" si="12"/>
        <v>0</v>
      </c>
      <c r="P77" s="48">
        <f t="shared" si="13"/>
        <v>0</v>
      </c>
    </row>
    <row r="78" spans="1:16" x14ac:dyDescent="0.2">
      <c r="A78" s="38">
        <v>5</v>
      </c>
      <c r="B78" s="39"/>
      <c r="C78" s="93" t="s">
        <v>408</v>
      </c>
      <c r="D78" s="25" t="s">
        <v>98</v>
      </c>
      <c r="E78" s="96">
        <v>32</v>
      </c>
      <c r="F78" s="65"/>
      <c r="G78" s="63"/>
      <c r="H78" s="47">
        <f t="shared" si="7"/>
        <v>0</v>
      </c>
      <c r="I78" s="63"/>
      <c r="J78" s="63"/>
      <c r="K78" s="48">
        <f t="shared" si="8"/>
        <v>0</v>
      </c>
      <c r="L78" s="49">
        <f t="shared" si="9"/>
        <v>0</v>
      </c>
      <c r="M78" s="47">
        <f t="shared" si="10"/>
        <v>0</v>
      </c>
      <c r="N78" s="47">
        <f t="shared" si="11"/>
        <v>0</v>
      </c>
      <c r="O78" s="47">
        <f t="shared" si="12"/>
        <v>0</v>
      </c>
      <c r="P78" s="48">
        <f t="shared" si="13"/>
        <v>0</v>
      </c>
    </row>
    <row r="79" spans="1:16" x14ac:dyDescent="0.2">
      <c r="A79" s="38">
        <v>6</v>
      </c>
      <c r="B79" s="39"/>
      <c r="C79" s="93" t="s">
        <v>409</v>
      </c>
      <c r="D79" s="25" t="s">
        <v>98</v>
      </c>
      <c r="E79" s="96">
        <v>32</v>
      </c>
      <c r="F79" s="65"/>
      <c r="G79" s="63"/>
      <c r="H79" s="47">
        <f t="shared" ref="H79:H116" si="14">ROUND(F79*G79,2)</f>
        <v>0</v>
      </c>
      <c r="I79" s="63"/>
      <c r="J79" s="63"/>
      <c r="K79" s="48">
        <f t="shared" ref="K79:K116" si="15">SUM(H79:J79)</f>
        <v>0</v>
      </c>
      <c r="L79" s="49">
        <f t="shared" ref="L79:L116" si="16">ROUND(E79*F79,2)</f>
        <v>0</v>
      </c>
      <c r="M79" s="47">
        <f t="shared" ref="M79:M116" si="17">ROUND(H79*E79,2)</f>
        <v>0</v>
      </c>
      <c r="N79" s="47">
        <f t="shared" ref="N79:N116" si="18">ROUND(I79*E79,2)</f>
        <v>0</v>
      </c>
      <c r="O79" s="47">
        <f t="shared" ref="O79:O116" si="19">ROUND(J79*E79,2)</f>
        <v>0</v>
      </c>
      <c r="P79" s="48">
        <f t="shared" ref="P79:P116" si="20">SUM(M79:O79)</f>
        <v>0</v>
      </c>
    </row>
    <row r="80" spans="1:16" x14ac:dyDescent="0.2">
      <c r="A80" s="38">
        <v>7</v>
      </c>
      <c r="B80" s="39"/>
      <c r="C80" s="93" t="s">
        <v>294</v>
      </c>
      <c r="D80" s="25" t="s">
        <v>98</v>
      </c>
      <c r="E80" s="96">
        <v>64</v>
      </c>
      <c r="F80" s="65"/>
      <c r="G80" s="63"/>
      <c r="H80" s="47">
        <f t="shared" si="14"/>
        <v>0</v>
      </c>
      <c r="I80" s="63"/>
      <c r="J80" s="63"/>
      <c r="K80" s="48">
        <f t="shared" si="15"/>
        <v>0</v>
      </c>
      <c r="L80" s="49">
        <f t="shared" si="16"/>
        <v>0</v>
      </c>
      <c r="M80" s="47">
        <f t="shared" si="17"/>
        <v>0</v>
      </c>
      <c r="N80" s="47">
        <f t="shared" si="18"/>
        <v>0</v>
      </c>
      <c r="O80" s="47">
        <f t="shared" si="19"/>
        <v>0</v>
      </c>
      <c r="P80" s="48">
        <f t="shared" si="20"/>
        <v>0</v>
      </c>
    </row>
    <row r="81" spans="1:16" x14ac:dyDescent="0.2">
      <c r="A81" s="38">
        <v>8</v>
      </c>
      <c r="B81" s="39"/>
      <c r="C81" s="93" t="s">
        <v>410</v>
      </c>
      <c r="D81" s="25" t="s">
        <v>98</v>
      </c>
      <c r="E81" s="96">
        <v>16</v>
      </c>
      <c r="F81" s="65"/>
      <c r="G81" s="63"/>
      <c r="H81" s="47">
        <f t="shared" si="14"/>
        <v>0</v>
      </c>
      <c r="I81" s="63"/>
      <c r="J81" s="63"/>
      <c r="K81" s="48">
        <f t="shared" si="15"/>
        <v>0</v>
      </c>
      <c r="L81" s="49">
        <f t="shared" si="16"/>
        <v>0</v>
      </c>
      <c r="M81" s="47">
        <f t="shared" si="17"/>
        <v>0</v>
      </c>
      <c r="N81" s="47">
        <f t="shared" si="18"/>
        <v>0</v>
      </c>
      <c r="O81" s="47">
        <f t="shared" si="19"/>
        <v>0</v>
      </c>
      <c r="P81" s="48">
        <f t="shared" si="20"/>
        <v>0</v>
      </c>
    </row>
    <row r="82" spans="1:16" x14ac:dyDescent="0.2">
      <c r="A82" s="38">
        <v>9</v>
      </c>
      <c r="B82" s="39"/>
      <c r="C82" s="93" t="s">
        <v>411</v>
      </c>
      <c r="D82" s="25" t="s">
        <v>98</v>
      </c>
      <c r="E82" s="96">
        <v>16</v>
      </c>
      <c r="F82" s="65"/>
      <c r="G82" s="63"/>
      <c r="H82" s="47">
        <f t="shared" si="14"/>
        <v>0</v>
      </c>
      <c r="I82" s="63"/>
      <c r="J82" s="63"/>
      <c r="K82" s="48">
        <f t="shared" si="15"/>
        <v>0</v>
      </c>
      <c r="L82" s="49">
        <f t="shared" si="16"/>
        <v>0</v>
      </c>
      <c r="M82" s="47">
        <f t="shared" si="17"/>
        <v>0</v>
      </c>
      <c r="N82" s="47">
        <f t="shared" si="18"/>
        <v>0</v>
      </c>
      <c r="O82" s="47">
        <f t="shared" si="19"/>
        <v>0</v>
      </c>
      <c r="P82" s="48">
        <f t="shared" si="20"/>
        <v>0</v>
      </c>
    </row>
    <row r="83" spans="1:16" ht="22.5" x14ac:dyDescent="0.2">
      <c r="A83" s="38">
        <v>10</v>
      </c>
      <c r="B83" s="39"/>
      <c r="C83" s="93" t="s">
        <v>412</v>
      </c>
      <c r="D83" s="25" t="s">
        <v>82</v>
      </c>
      <c r="E83" s="96">
        <v>150</v>
      </c>
      <c r="F83" s="65"/>
      <c r="G83" s="63"/>
      <c r="H83" s="47">
        <f t="shared" si="14"/>
        <v>0</v>
      </c>
      <c r="I83" s="63"/>
      <c r="J83" s="63"/>
      <c r="K83" s="48">
        <f t="shared" si="15"/>
        <v>0</v>
      </c>
      <c r="L83" s="49">
        <f t="shared" si="16"/>
        <v>0</v>
      </c>
      <c r="M83" s="47">
        <f t="shared" si="17"/>
        <v>0</v>
      </c>
      <c r="N83" s="47">
        <f t="shared" si="18"/>
        <v>0</v>
      </c>
      <c r="O83" s="47">
        <f t="shared" si="19"/>
        <v>0</v>
      </c>
      <c r="P83" s="48">
        <f t="shared" si="20"/>
        <v>0</v>
      </c>
    </row>
    <row r="84" spans="1:16" ht="22.5" x14ac:dyDescent="0.2">
      <c r="A84" s="38">
        <v>11</v>
      </c>
      <c r="B84" s="39"/>
      <c r="C84" s="93" t="s">
        <v>413</v>
      </c>
      <c r="D84" s="25" t="s">
        <v>82</v>
      </c>
      <c r="E84" s="96">
        <v>150</v>
      </c>
      <c r="F84" s="65"/>
      <c r="G84" s="63"/>
      <c r="H84" s="47">
        <f t="shared" si="14"/>
        <v>0</v>
      </c>
      <c r="I84" s="63"/>
      <c r="J84" s="63"/>
      <c r="K84" s="48">
        <f t="shared" si="15"/>
        <v>0</v>
      </c>
      <c r="L84" s="49">
        <f t="shared" si="16"/>
        <v>0</v>
      </c>
      <c r="M84" s="47">
        <f t="shared" si="17"/>
        <v>0</v>
      </c>
      <c r="N84" s="47">
        <f t="shared" si="18"/>
        <v>0</v>
      </c>
      <c r="O84" s="47">
        <f t="shared" si="19"/>
        <v>0</v>
      </c>
      <c r="P84" s="48">
        <f t="shared" si="20"/>
        <v>0</v>
      </c>
    </row>
    <row r="85" spans="1:16" x14ac:dyDescent="0.2">
      <c r="A85" s="38"/>
      <c r="B85" s="39"/>
      <c r="C85" s="94" t="s">
        <v>295</v>
      </c>
      <c r="D85" s="25"/>
      <c r="E85" s="96"/>
      <c r="F85" s="65"/>
      <c r="G85" s="63"/>
      <c r="H85" s="47">
        <f t="shared" si="14"/>
        <v>0</v>
      </c>
      <c r="I85" s="63"/>
      <c r="J85" s="63"/>
      <c r="K85" s="48">
        <f t="shared" si="15"/>
        <v>0</v>
      </c>
      <c r="L85" s="49">
        <f t="shared" si="16"/>
        <v>0</v>
      </c>
      <c r="M85" s="47">
        <f t="shared" si="17"/>
        <v>0</v>
      </c>
      <c r="N85" s="47">
        <f t="shared" si="18"/>
        <v>0</v>
      </c>
      <c r="O85" s="47">
        <f t="shared" si="19"/>
        <v>0</v>
      </c>
      <c r="P85" s="48">
        <f t="shared" si="20"/>
        <v>0</v>
      </c>
    </row>
    <row r="86" spans="1:16" ht="22.5" x14ac:dyDescent="0.2">
      <c r="A86" s="38">
        <v>1</v>
      </c>
      <c r="B86" s="39"/>
      <c r="C86" s="93" t="s">
        <v>395</v>
      </c>
      <c r="D86" s="25" t="s">
        <v>82</v>
      </c>
      <c r="E86" s="96">
        <v>125</v>
      </c>
      <c r="F86" s="65"/>
      <c r="G86" s="63"/>
      <c r="H86" s="47">
        <f t="shared" si="14"/>
        <v>0</v>
      </c>
      <c r="I86" s="63"/>
      <c r="J86" s="63"/>
      <c r="K86" s="48">
        <f t="shared" si="15"/>
        <v>0</v>
      </c>
      <c r="L86" s="49">
        <f t="shared" si="16"/>
        <v>0</v>
      </c>
      <c r="M86" s="47">
        <f t="shared" si="17"/>
        <v>0</v>
      </c>
      <c r="N86" s="47">
        <f t="shared" si="18"/>
        <v>0</v>
      </c>
      <c r="O86" s="47">
        <f t="shared" si="19"/>
        <v>0</v>
      </c>
      <c r="P86" s="48">
        <f t="shared" si="20"/>
        <v>0</v>
      </c>
    </row>
    <row r="87" spans="1:16" x14ac:dyDescent="0.2">
      <c r="A87" s="38">
        <v>2</v>
      </c>
      <c r="B87" s="39"/>
      <c r="C87" s="93" t="s">
        <v>398</v>
      </c>
      <c r="D87" s="25" t="s">
        <v>82</v>
      </c>
      <c r="E87" s="96">
        <v>35</v>
      </c>
      <c r="F87" s="65"/>
      <c r="G87" s="63"/>
      <c r="H87" s="47">
        <f t="shared" si="14"/>
        <v>0</v>
      </c>
      <c r="I87" s="63"/>
      <c r="J87" s="63"/>
      <c r="K87" s="48">
        <f t="shared" si="15"/>
        <v>0</v>
      </c>
      <c r="L87" s="49">
        <f t="shared" si="16"/>
        <v>0</v>
      </c>
      <c r="M87" s="47">
        <f t="shared" si="17"/>
        <v>0</v>
      </c>
      <c r="N87" s="47">
        <f t="shared" si="18"/>
        <v>0</v>
      </c>
      <c r="O87" s="47">
        <f t="shared" si="19"/>
        <v>0</v>
      </c>
      <c r="P87" s="48">
        <f t="shared" si="20"/>
        <v>0</v>
      </c>
    </row>
    <row r="88" spans="1:16" x14ac:dyDescent="0.2">
      <c r="A88" s="38">
        <v>3</v>
      </c>
      <c r="B88" s="39"/>
      <c r="C88" s="93" t="s">
        <v>399</v>
      </c>
      <c r="D88" s="25" t="s">
        <v>98</v>
      </c>
      <c r="E88" s="96">
        <v>6</v>
      </c>
      <c r="F88" s="65"/>
      <c r="G88" s="63"/>
      <c r="H88" s="47">
        <f t="shared" si="14"/>
        <v>0</v>
      </c>
      <c r="I88" s="63"/>
      <c r="J88" s="63"/>
      <c r="K88" s="48">
        <f t="shared" si="15"/>
        <v>0</v>
      </c>
      <c r="L88" s="49">
        <f t="shared" si="16"/>
        <v>0</v>
      </c>
      <c r="M88" s="47">
        <f t="shared" si="17"/>
        <v>0</v>
      </c>
      <c r="N88" s="47">
        <f t="shared" si="18"/>
        <v>0</v>
      </c>
      <c r="O88" s="47">
        <f t="shared" si="19"/>
        <v>0</v>
      </c>
      <c r="P88" s="48">
        <f t="shared" si="20"/>
        <v>0</v>
      </c>
    </row>
    <row r="89" spans="1:16" x14ac:dyDescent="0.2">
      <c r="A89" s="38">
        <v>4</v>
      </c>
      <c r="B89" s="39"/>
      <c r="C89" s="93" t="s">
        <v>400</v>
      </c>
      <c r="D89" s="25" t="s">
        <v>98</v>
      </c>
      <c r="E89" s="96">
        <v>12</v>
      </c>
      <c r="F89" s="65"/>
      <c r="G89" s="63"/>
      <c r="H89" s="47">
        <f t="shared" si="14"/>
        <v>0</v>
      </c>
      <c r="I89" s="63"/>
      <c r="J89" s="63"/>
      <c r="K89" s="48">
        <f t="shared" si="15"/>
        <v>0</v>
      </c>
      <c r="L89" s="49">
        <f t="shared" si="16"/>
        <v>0</v>
      </c>
      <c r="M89" s="47">
        <f t="shared" si="17"/>
        <v>0</v>
      </c>
      <c r="N89" s="47">
        <f t="shared" si="18"/>
        <v>0</v>
      </c>
      <c r="O89" s="47">
        <f t="shared" si="19"/>
        <v>0</v>
      </c>
      <c r="P89" s="48">
        <f t="shared" si="20"/>
        <v>0</v>
      </c>
    </row>
    <row r="90" spans="1:16" x14ac:dyDescent="0.2">
      <c r="A90" s="38">
        <v>5</v>
      </c>
      <c r="B90" s="39"/>
      <c r="C90" s="93" t="s">
        <v>401</v>
      </c>
      <c r="D90" s="25" t="s">
        <v>98</v>
      </c>
      <c r="E90" s="96">
        <v>7</v>
      </c>
      <c r="F90" s="65"/>
      <c r="G90" s="63"/>
      <c r="H90" s="47">
        <f t="shared" si="14"/>
        <v>0</v>
      </c>
      <c r="I90" s="63"/>
      <c r="J90" s="63"/>
      <c r="K90" s="48">
        <f t="shared" si="15"/>
        <v>0</v>
      </c>
      <c r="L90" s="49">
        <f t="shared" si="16"/>
        <v>0</v>
      </c>
      <c r="M90" s="47">
        <f t="shared" si="17"/>
        <v>0</v>
      </c>
      <c r="N90" s="47">
        <f t="shared" si="18"/>
        <v>0</v>
      </c>
      <c r="O90" s="47">
        <f t="shared" si="19"/>
        <v>0</v>
      </c>
      <c r="P90" s="48">
        <f t="shared" si="20"/>
        <v>0</v>
      </c>
    </row>
    <row r="91" spans="1:16" x14ac:dyDescent="0.2">
      <c r="A91" s="38">
        <v>6</v>
      </c>
      <c r="B91" s="39"/>
      <c r="C91" s="93" t="s">
        <v>402</v>
      </c>
      <c r="D91" s="25" t="s">
        <v>98</v>
      </c>
      <c r="E91" s="96">
        <v>43</v>
      </c>
      <c r="F91" s="65"/>
      <c r="G91" s="63"/>
      <c r="H91" s="47">
        <f t="shared" si="14"/>
        <v>0</v>
      </c>
      <c r="I91" s="63"/>
      <c r="J91" s="63"/>
      <c r="K91" s="48">
        <f t="shared" si="15"/>
        <v>0</v>
      </c>
      <c r="L91" s="49">
        <f t="shared" si="16"/>
        <v>0</v>
      </c>
      <c r="M91" s="47">
        <f t="shared" si="17"/>
        <v>0</v>
      </c>
      <c r="N91" s="47">
        <f t="shared" si="18"/>
        <v>0</v>
      </c>
      <c r="O91" s="47">
        <f t="shared" si="19"/>
        <v>0</v>
      </c>
      <c r="P91" s="48">
        <f t="shared" si="20"/>
        <v>0</v>
      </c>
    </row>
    <row r="92" spans="1:16" x14ac:dyDescent="0.2">
      <c r="A92" s="38">
        <v>7</v>
      </c>
      <c r="B92" s="39"/>
      <c r="C92" s="93" t="s">
        <v>403</v>
      </c>
      <c r="D92" s="25" t="s">
        <v>98</v>
      </c>
      <c r="E92" s="96">
        <v>15</v>
      </c>
      <c r="F92" s="65"/>
      <c r="G92" s="63"/>
      <c r="H92" s="47">
        <f t="shared" si="14"/>
        <v>0</v>
      </c>
      <c r="I92" s="63"/>
      <c r="J92" s="63"/>
      <c r="K92" s="48">
        <f t="shared" si="15"/>
        <v>0</v>
      </c>
      <c r="L92" s="49">
        <f t="shared" si="16"/>
        <v>0</v>
      </c>
      <c r="M92" s="47">
        <f t="shared" si="17"/>
        <v>0</v>
      </c>
      <c r="N92" s="47">
        <f t="shared" si="18"/>
        <v>0</v>
      </c>
      <c r="O92" s="47">
        <f t="shared" si="19"/>
        <v>0</v>
      </c>
      <c r="P92" s="48">
        <f t="shared" si="20"/>
        <v>0</v>
      </c>
    </row>
    <row r="93" spans="1:16" ht="22.5" x14ac:dyDescent="0.2">
      <c r="A93" s="38">
        <v>8</v>
      </c>
      <c r="B93" s="39"/>
      <c r="C93" s="93" t="s">
        <v>404</v>
      </c>
      <c r="D93" s="25" t="s">
        <v>98</v>
      </c>
      <c r="E93" s="96">
        <v>13</v>
      </c>
      <c r="F93" s="65"/>
      <c r="G93" s="63"/>
      <c r="H93" s="47">
        <f t="shared" si="14"/>
        <v>0</v>
      </c>
      <c r="I93" s="63"/>
      <c r="J93" s="63"/>
      <c r="K93" s="48">
        <f t="shared" si="15"/>
        <v>0</v>
      </c>
      <c r="L93" s="49">
        <f t="shared" si="16"/>
        <v>0</v>
      </c>
      <c r="M93" s="47">
        <f t="shared" si="17"/>
        <v>0</v>
      </c>
      <c r="N93" s="47">
        <f t="shared" si="18"/>
        <v>0</v>
      </c>
      <c r="O93" s="47">
        <f t="shared" si="19"/>
        <v>0</v>
      </c>
      <c r="P93" s="48">
        <f t="shared" si="20"/>
        <v>0</v>
      </c>
    </row>
    <row r="94" spans="1:16" ht="22.5" x14ac:dyDescent="0.2">
      <c r="A94" s="38">
        <v>9</v>
      </c>
      <c r="B94" s="39"/>
      <c r="C94" s="93" t="s">
        <v>396</v>
      </c>
      <c r="D94" s="25" t="s">
        <v>98</v>
      </c>
      <c r="E94" s="96">
        <v>15</v>
      </c>
      <c r="F94" s="65"/>
      <c r="G94" s="63"/>
      <c r="H94" s="47">
        <f t="shared" si="14"/>
        <v>0</v>
      </c>
      <c r="I94" s="63"/>
      <c r="J94" s="63"/>
      <c r="K94" s="48">
        <f t="shared" si="15"/>
        <v>0</v>
      </c>
      <c r="L94" s="49">
        <f t="shared" si="16"/>
        <v>0</v>
      </c>
      <c r="M94" s="47">
        <f t="shared" si="17"/>
        <v>0</v>
      </c>
      <c r="N94" s="47">
        <f t="shared" si="18"/>
        <v>0</v>
      </c>
      <c r="O94" s="47">
        <f t="shared" si="19"/>
        <v>0</v>
      </c>
      <c r="P94" s="48">
        <f t="shared" si="20"/>
        <v>0</v>
      </c>
    </row>
    <row r="95" spans="1:16" ht="22.5" x14ac:dyDescent="0.2">
      <c r="A95" s="38">
        <v>10</v>
      </c>
      <c r="B95" s="39"/>
      <c r="C95" s="93" t="s">
        <v>405</v>
      </c>
      <c r="D95" s="25" t="s">
        <v>98</v>
      </c>
      <c r="E95" s="96">
        <v>5</v>
      </c>
      <c r="F95" s="65"/>
      <c r="G95" s="63"/>
      <c r="H95" s="47">
        <f t="shared" si="14"/>
        <v>0</v>
      </c>
      <c r="I95" s="63"/>
      <c r="J95" s="63"/>
      <c r="K95" s="48">
        <f t="shared" si="15"/>
        <v>0</v>
      </c>
      <c r="L95" s="49">
        <f t="shared" si="16"/>
        <v>0</v>
      </c>
      <c r="M95" s="47">
        <f t="shared" si="17"/>
        <v>0</v>
      </c>
      <c r="N95" s="47">
        <f t="shared" si="18"/>
        <v>0</v>
      </c>
      <c r="O95" s="47">
        <f t="shared" si="19"/>
        <v>0</v>
      </c>
      <c r="P95" s="48">
        <f t="shared" si="20"/>
        <v>0</v>
      </c>
    </row>
    <row r="96" spans="1:16" ht="33.75" x14ac:dyDescent="0.2">
      <c r="A96" s="38">
        <v>11</v>
      </c>
      <c r="B96" s="39"/>
      <c r="C96" s="93" t="s">
        <v>296</v>
      </c>
      <c r="D96" s="25" t="s">
        <v>297</v>
      </c>
      <c r="E96" s="96">
        <v>4</v>
      </c>
      <c r="F96" s="65"/>
      <c r="G96" s="63"/>
      <c r="H96" s="47">
        <f t="shared" si="14"/>
        <v>0</v>
      </c>
      <c r="I96" s="63"/>
      <c r="J96" s="63"/>
      <c r="K96" s="48">
        <f t="shared" si="15"/>
        <v>0</v>
      </c>
      <c r="L96" s="49">
        <f t="shared" si="16"/>
        <v>0</v>
      </c>
      <c r="M96" s="47">
        <f t="shared" si="17"/>
        <v>0</v>
      </c>
      <c r="N96" s="47">
        <f t="shared" si="18"/>
        <v>0</v>
      </c>
      <c r="O96" s="47">
        <f t="shared" si="19"/>
        <v>0</v>
      </c>
      <c r="P96" s="48">
        <f t="shared" si="20"/>
        <v>0</v>
      </c>
    </row>
    <row r="97" spans="1:16" x14ac:dyDescent="0.2">
      <c r="A97" s="38"/>
      <c r="B97" s="39"/>
      <c r="C97" s="94" t="s">
        <v>298</v>
      </c>
      <c r="D97" s="25"/>
      <c r="E97" s="96"/>
      <c r="F97" s="65"/>
      <c r="G97" s="63"/>
      <c r="H97" s="47">
        <f t="shared" si="14"/>
        <v>0</v>
      </c>
      <c r="I97" s="63"/>
      <c r="J97" s="63"/>
      <c r="K97" s="48">
        <f t="shared" si="15"/>
        <v>0</v>
      </c>
      <c r="L97" s="49">
        <f t="shared" si="16"/>
        <v>0</v>
      </c>
      <c r="M97" s="47">
        <f t="shared" si="17"/>
        <v>0</v>
      </c>
      <c r="N97" s="47">
        <f t="shared" si="18"/>
        <v>0</v>
      </c>
      <c r="O97" s="47">
        <f t="shared" si="19"/>
        <v>0</v>
      </c>
      <c r="P97" s="48">
        <f t="shared" si="20"/>
        <v>0</v>
      </c>
    </row>
    <row r="98" spans="1:16" x14ac:dyDescent="0.2">
      <c r="A98" s="38">
        <v>1</v>
      </c>
      <c r="B98" s="39"/>
      <c r="C98" s="93" t="s">
        <v>299</v>
      </c>
      <c r="D98" s="25" t="s">
        <v>68</v>
      </c>
      <c r="E98" s="96">
        <v>1</v>
      </c>
      <c r="F98" s="65"/>
      <c r="G98" s="63"/>
      <c r="H98" s="47">
        <f t="shared" si="14"/>
        <v>0</v>
      </c>
      <c r="I98" s="63"/>
      <c r="J98" s="63"/>
      <c r="K98" s="48">
        <f t="shared" si="15"/>
        <v>0</v>
      </c>
      <c r="L98" s="49">
        <f t="shared" si="16"/>
        <v>0</v>
      </c>
      <c r="M98" s="47">
        <f t="shared" si="17"/>
        <v>0</v>
      </c>
      <c r="N98" s="47">
        <f t="shared" si="18"/>
        <v>0</v>
      </c>
      <c r="O98" s="47">
        <f t="shared" si="19"/>
        <v>0</v>
      </c>
      <c r="P98" s="48">
        <f t="shared" si="20"/>
        <v>0</v>
      </c>
    </row>
    <row r="99" spans="1:16" x14ac:dyDescent="0.2">
      <c r="A99" s="38">
        <v>2</v>
      </c>
      <c r="B99" s="39"/>
      <c r="C99" s="93" t="s">
        <v>300</v>
      </c>
      <c r="D99" s="25" t="s">
        <v>68</v>
      </c>
      <c r="E99" s="96">
        <v>1</v>
      </c>
      <c r="F99" s="65"/>
      <c r="G99" s="63"/>
      <c r="H99" s="47">
        <f t="shared" si="14"/>
        <v>0</v>
      </c>
      <c r="I99" s="63"/>
      <c r="J99" s="63"/>
      <c r="K99" s="48">
        <f t="shared" si="15"/>
        <v>0</v>
      </c>
      <c r="L99" s="49">
        <f t="shared" si="16"/>
        <v>0</v>
      </c>
      <c r="M99" s="47">
        <f t="shared" si="17"/>
        <v>0</v>
      </c>
      <c r="N99" s="47">
        <f t="shared" si="18"/>
        <v>0</v>
      </c>
      <c r="O99" s="47">
        <f t="shared" si="19"/>
        <v>0</v>
      </c>
      <c r="P99" s="48">
        <f t="shared" si="20"/>
        <v>0</v>
      </c>
    </row>
    <row r="100" spans="1:16" x14ac:dyDescent="0.2">
      <c r="A100" s="38">
        <v>3</v>
      </c>
      <c r="B100" s="39"/>
      <c r="C100" s="93" t="s">
        <v>301</v>
      </c>
      <c r="D100" s="25" t="s">
        <v>68</v>
      </c>
      <c r="E100" s="96">
        <v>1</v>
      </c>
      <c r="F100" s="65"/>
      <c r="G100" s="63"/>
      <c r="H100" s="47">
        <f t="shared" si="14"/>
        <v>0</v>
      </c>
      <c r="I100" s="63"/>
      <c r="J100" s="63"/>
      <c r="K100" s="48">
        <f t="shared" si="15"/>
        <v>0</v>
      </c>
      <c r="L100" s="49">
        <f t="shared" si="16"/>
        <v>0</v>
      </c>
      <c r="M100" s="47">
        <f t="shared" si="17"/>
        <v>0</v>
      </c>
      <c r="N100" s="47">
        <f t="shared" si="18"/>
        <v>0</v>
      </c>
      <c r="O100" s="47">
        <f t="shared" si="19"/>
        <v>0</v>
      </c>
      <c r="P100" s="48">
        <f t="shared" si="20"/>
        <v>0</v>
      </c>
    </row>
    <row r="101" spans="1:16" x14ac:dyDescent="0.2">
      <c r="A101" s="38">
        <v>4</v>
      </c>
      <c r="B101" s="39"/>
      <c r="C101" s="93" t="s">
        <v>302</v>
      </c>
      <c r="D101" s="25" t="s">
        <v>68</v>
      </c>
      <c r="E101" s="96">
        <v>1</v>
      </c>
      <c r="F101" s="65"/>
      <c r="G101" s="63"/>
      <c r="H101" s="47">
        <f t="shared" si="14"/>
        <v>0</v>
      </c>
      <c r="I101" s="63"/>
      <c r="J101" s="63"/>
      <c r="K101" s="48">
        <f t="shared" si="15"/>
        <v>0</v>
      </c>
      <c r="L101" s="49">
        <f t="shared" si="16"/>
        <v>0</v>
      </c>
      <c r="M101" s="47">
        <f t="shared" si="17"/>
        <v>0</v>
      </c>
      <c r="N101" s="47">
        <f t="shared" si="18"/>
        <v>0</v>
      </c>
      <c r="O101" s="47">
        <f t="shared" si="19"/>
        <v>0</v>
      </c>
      <c r="P101" s="48">
        <f t="shared" si="20"/>
        <v>0</v>
      </c>
    </row>
    <row r="102" spans="1:16" ht="45" x14ac:dyDescent="0.2">
      <c r="A102" s="38">
        <v>5</v>
      </c>
      <c r="B102" s="39"/>
      <c r="C102" s="93" t="s">
        <v>303</v>
      </c>
      <c r="D102" s="25" t="s">
        <v>68</v>
      </c>
      <c r="E102" s="96">
        <v>1</v>
      </c>
      <c r="F102" s="65"/>
      <c r="G102" s="63"/>
      <c r="H102" s="47">
        <f t="shared" si="14"/>
        <v>0</v>
      </c>
      <c r="I102" s="63"/>
      <c r="J102" s="63"/>
      <c r="K102" s="48">
        <f t="shared" si="15"/>
        <v>0</v>
      </c>
      <c r="L102" s="49">
        <f t="shared" si="16"/>
        <v>0</v>
      </c>
      <c r="M102" s="47">
        <f t="shared" si="17"/>
        <v>0</v>
      </c>
      <c r="N102" s="47">
        <f t="shared" si="18"/>
        <v>0</v>
      </c>
      <c r="O102" s="47">
        <f t="shared" si="19"/>
        <v>0</v>
      </c>
      <c r="P102" s="48">
        <f t="shared" si="20"/>
        <v>0</v>
      </c>
    </row>
    <row r="103" spans="1:16" ht="45" x14ac:dyDescent="0.2">
      <c r="A103" s="38">
        <v>6</v>
      </c>
      <c r="B103" s="39"/>
      <c r="C103" s="93" t="s">
        <v>304</v>
      </c>
      <c r="D103" s="25" t="s">
        <v>68</v>
      </c>
      <c r="E103" s="96">
        <v>64</v>
      </c>
      <c r="F103" s="65"/>
      <c r="G103" s="63"/>
      <c r="H103" s="47">
        <f t="shared" si="14"/>
        <v>0</v>
      </c>
      <c r="I103" s="63"/>
      <c r="J103" s="63"/>
      <c r="K103" s="48">
        <f t="shared" si="15"/>
        <v>0</v>
      </c>
      <c r="L103" s="49">
        <f t="shared" si="16"/>
        <v>0</v>
      </c>
      <c r="M103" s="47">
        <f t="shared" si="17"/>
        <v>0</v>
      </c>
      <c r="N103" s="47">
        <f t="shared" si="18"/>
        <v>0</v>
      </c>
      <c r="O103" s="47">
        <f t="shared" si="19"/>
        <v>0</v>
      </c>
      <c r="P103" s="48">
        <f t="shared" si="20"/>
        <v>0</v>
      </c>
    </row>
    <row r="104" spans="1:16" ht="56.25" x14ac:dyDescent="0.2">
      <c r="A104" s="38">
        <v>7</v>
      </c>
      <c r="B104" s="39"/>
      <c r="C104" s="93" t="s">
        <v>305</v>
      </c>
      <c r="D104" s="25" t="s">
        <v>306</v>
      </c>
      <c r="E104" s="96">
        <v>64</v>
      </c>
      <c r="F104" s="65"/>
      <c r="G104" s="63"/>
      <c r="H104" s="47">
        <f t="shared" si="14"/>
        <v>0</v>
      </c>
      <c r="I104" s="63"/>
      <c r="J104" s="63"/>
      <c r="K104" s="48">
        <f t="shared" si="15"/>
        <v>0</v>
      </c>
      <c r="L104" s="49">
        <f t="shared" si="16"/>
        <v>0</v>
      </c>
      <c r="M104" s="47">
        <f t="shared" si="17"/>
        <v>0</v>
      </c>
      <c r="N104" s="47">
        <f t="shared" si="18"/>
        <v>0</v>
      </c>
      <c r="O104" s="47">
        <f t="shared" si="19"/>
        <v>0</v>
      </c>
      <c r="P104" s="48">
        <f t="shared" si="20"/>
        <v>0</v>
      </c>
    </row>
    <row r="105" spans="1:16" x14ac:dyDescent="0.2">
      <c r="A105" s="38">
        <v>8</v>
      </c>
      <c r="B105" s="39"/>
      <c r="C105" s="93" t="s">
        <v>307</v>
      </c>
      <c r="D105" s="25" t="s">
        <v>308</v>
      </c>
      <c r="E105" s="96">
        <v>1</v>
      </c>
      <c r="F105" s="65"/>
      <c r="G105" s="63"/>
      <c r="H105" s="47">
        <f t="shared" si="14"/>
        <v>0</v>
      </c>
      <c r="I105" s="63"/>
      <c r="J105" s="63"/>
      <c r="K105" s="48">
        <f t="shared" si="15"/>
        <v>0</v>
      </c>
      <c r="L105" s="49">
        <f t="shared" si="16"/>
        <v>0</v>
      </c>
      <c r="M105" s="47">
        <f t="shared" si="17"/>
        <v>0</v>
      </c>
      <c r="N105" s="47">
        <f t="shared" si="18"/>
        <v>0</v>
      </c>
      <c r="O105" s="47">
        <f t="shared" si="19"/>
        <v>0</v>
      </c>
      <c r="P105" s="48">
        <f t="shared" si="20"/>
        <v>0</v>
      </c>
    </row>
    <row r="106" spans="1:16" x14ac:dyDescent="0.2">
      <c r="A106" s="38">
        <v>9</v>
      </c>
      <c r="B106" s="39"/>
      <c r="C106" s="93" t="s">
        <v>309</v>
      </c>
      <c r="D106" s="25" t="s">
        <v>308</v>
      </c>
      <c r="E106" s="96">
        <v>1</v>
      </c>
      <c r="F106" s="65"/>
      <c r="G106" s="63"/>
      <c r="H106" s="47">
        <f t="shared" si="14"/>
        <v>0</v>
      </c>
      <c r="I106" s="63"/>
      <c r="J106" s="63"/>
      <c r="K106" s="48">
        <f t="shared" si="15"/>
        <v>0</v>
      </c>
      <c r="L106" s="49">
        <f t="shared" si="16"/>
        <v>0</v>
      </c>
      <c r="M106" s="47">
        <f t="shared" si="17"/>
        <v>0</v>
      </c>
      <c r="N106" s="47">
        <f t="shared" si="18"/>
        <v>0</v>
      </c>
      <c r="O106" s="47">
        <f t="shared" si="19"/>
        <v>0</v>
      </c>
      <c r="P106" s="48">
        <f t="shared" si="20"/>
        <v>0</v>
      </c>
    </row>
    <row r="107" spans="1:16" x14ac:dyDescent="0.2">
      <c r="A107" s="38">
        <v>10</v>
      </c>
      <c r="B107" s="39"/>
      <c r="C107" s="93" t="s">
        <v>310</v>
      </c>
      <c r="D107" s="25" t="s">
        <v>308</v>
      </c>
      <c r="E107" s="96">
        <v>1</v>
      </c>
      <c r="F107" s="65"/>
      <c r="G107" s="63"/>
      <c r="H107" s="47">
        <f t="shared" si="14"/>
        <v>0</v>
      </c>
      <c r="I107" s="63"/>
      <c r="J107" s="63"/>
      <c r="K107" s="48">
        <f t="shared" si="15"/>
        <v>0</v>
      </c>
      <c r="L107" s="49">
        <f t="shared" si="16"/>
        <v>0</v>
      </c>
      <c r="M107" s="47">
        <f t="shared" si="17"/>
        <v>0</v>
      </c>
      <c r="N107" s="47">
        <f t="shared" si="18"/>
        <v>0</v>
      </c>
      <c r="O107" s="47">
        <f t="shared" si="19"/>
        <v>0</v>
      </c>
      <c r="P107" s="48">
        <f t="shared" si="20"/>
        <v>0</v>
      </c>
    </row>
    <row r="108" spans="1:16" x14ac:dyDescent="0.2">
      <c r="A108" s="38">
        <v>11</v>
      </c>
      <c r="B108" s="39"/>
      <c r="C108" s="93" t="s">
        <v>311</v>
      </c>
      <c r="D108" s="25" t="s">
        <v>308</v>
      </c>
      <c r="E108" s="96">
        <v>1</v>
      </c>
      <c r="F108" s="65"/>
      <c r="G108" s="63"/>
      <c r="H108" s="47">
        <f t="shared" si="14"/>
        <v>0</v>
      </c>
      <c r="I108" s="63"/>
      <c r="J108" s="63"/>
      <c r="K108" s="48">
        <f t="shared" si="15"/>
        <v>0</v>
      </c>
      <c r="L108" s="49">
        <f t="shared" si="16"/>
        <v>0</v>
      </c>
      <c r="M108" s="47">
        <f t="shared" si="17"/>
        <v>0</v>
      </c>
      <c r="N108" s="47">
        <f t="shared" si="18"/>
        <v>0</v>
      </c>
      <c r="O108" s="47">
        <f t="shared" si="19"/>
        <v>0</v>
      </c>
      <c r="P108" s="48">
        <f t="shared" si="20"/>
        <v>0</v>
      </c>
    </row>
    <row r="109" spans="1:16" x14ac:dyDescent="0.2">
      <c r="A109" s="38"/>
      <c r="B109" s="39"/>
      <c r="C109" s="94" t="s">
        <v>312</v>
      </c>
      <c r="D109" s="25"/>
      <c r="E109" s="96"/>
      <c r="F109" s="65"/>
      <c r="G109" s="63"/>
      <c r="H109" s="47">
        <f t="shared" si="14"/>
        <v>0</v>
      </c>
      <c r="I109" s="63"/>
      <c r="J109" s="63"/>
      <c r="K109" s="48">
        <f t="shared" si="15"/>
        <v>0</v>
      </c>
      <c r="L109" s="49">
        <f t="shared" si="16"/>
        <v>0</v>
      </c>
      <c r="M109" s="47">
        <f t="shared" si="17"/>
        <v>0</v>
      </c>
      <c r="N109" s="47">
        <f t="shared" si="18"/>
        <v>0</v>
      </c>
      <c r="O109" s="47">
        <f t="shared" si="19"/>
        <v>0</v>
      </c>
      <c r="P109" s="48">
        <f t="shared" si="20"/>
        <v>0</v>
      </c>
    </row>
    <row r="110" spans="1:16" ht="22.5" x14ac:dyDescent="0.2">
      <c r="A110" s="38">
        <v>1</v>
      </c>
      <c r="B110" s="39"/>
      <c r="C110" s="93" t="s">
        <v>395</v>
      </c>
      <c r="D110" s="25" t="s">
        <v>82</v>
      </c>
      <c r="E110" s="96">
        <v>90</v>
      </c>
      <c r="F110" s="65"/>
      <c r="G110" s="63"/>
      <c r="H110" s="47">
        <f t="shared" si="14"/>
        <v>0</v>
      </c>
      <c r="I110" s="63"/>
      <c r="J110" s="63"/>
      <c r="K110" s="48">
        <f t="shared" si="15"/>
        <v>0</v>
      </c>
      <c r="L110" s="49">
        <f t="shared" si="16"/>
        <v>0</v>
      </c>
      <c r="M110" s="47">
        <f t="shared" si="17"/>
        <v>0</v>
      </c>
      <c r="N110" s="47">
        <f t="shared" si="18"/>
        <v>0</v>
      </c>
      <c r="O110" s="47">
        <f t="shared" si="19"/>
        <v>0</v>
      </c>
      <c r="P110" s="48">
        <f t="shared" si="20"/>
        <v>0</v>
      </c>
    </row>
    <row r="111" spans="1:16" ht="22.5" x14ac:dyDescent="0.2">
      <c r="A111" s="38">
        <v>2</v>
      </c>
      <c r="B111" s="39"/>
      <c r="C111" s="93" t="s">
        <v>396</v>
      </c>
      <c r="D111" s="25" t="s">
        <v>98</v>
      </c>
      <c r="E111" s="96">
        <v>12</v>
      </c>
      <c r="F111" s="65"/>
      <c r="G111" s="63"/>
      <c r="H111" s="47">
        <f t="shared" si="14"/>
        <v>0</v>
      </c>
      <c r="I111" s="63"/>
      <c r="J111" s="63"/>
      <c r="K111" s="48">
        <f t="shared" si="15"/>
        <v>0</v>
      </c>
      <c r="L111" s="49">
        <f t="shared" si="16"/>
        <v>0</v>
      </c>
      <c r="M111" s="47">
        <f t="shared" si="17"/>
        <v>0</v>
      </c>
      <c r="N111" s="47">
        <f t="shared" si="18"/>
        <v>0</v>
      </c>
      <c r="O111" s="47">
        <f t="shared" si="19"/>
        <v>0</v>
      </c>
      <c r="P111" s="48">
        <f t="shared" si="20"/>
        <v>0</v>
      </c>
    </row>
    <row r="112" spans="1:16" ht="22.5" x14ac:dyDescent="0.2">
      <c r="A112" s="38">
        <v>3</v>
      </c>
      <c r="B112" s="39"/>
      <c r="C112" s="93" t="s">
        <v>397</v>
      </c>
      <c r="D112" s="25" t="s">
        <v>68</v>
      </c>
      <c r="E112" s="96">
        <v>1</v>
      </c>
      <c r="F112" s="65"/>
      <c r="G112" s="63"/>
      <c r="H112" s="47">
        <f t="shared" si="14"/>
        <v>0</v>
      </c>
      <c r="I112" s="63"/>
      <c r="J112" s="63"/>
      <c r="K112" s="48">
        <f t="shared" si="15"/>
        <v>0</v>
      </c>
      <c r="L112" s="49">
        <f t="shared" si="16"/>
        <v>0</v>
      </c>
      <c r="M112" s="47">
        <f t="shared" si="17"/>
        <v>0</v>
      </c>
      <c r="N112" s="47">
        <f t="shared" si="18"/>
        <v>0</v>
      </c>
      <c r="O112" s="47">
        <f t="shared" si="19"/>
        <v>0</v>
      </c>
      <c r="P112" s="48">
        <f t="shared" si="20"/>
        <v>0</v>
      </c>
    </row>
    <row r="113" spans="1:16" x14ac:dyDescent="0.2">
      <c r="A113" s="38">
        <v>4</v>
      </c>
      <c r="B113" s="39"/>
      <c r="C113" s="93" t="s">
        <v>313</v>
      </c>
      <c r="D113" s="25" t="s">
        <v>98</v>
      </c>
      <c r="E113" s="96">
        <v>4</v>
      </c>
      <c r="F113" s="65"/>
      <c r="G113" s="63"/>
      <c r="H113" s="47">
        <f t="shared" si="14"/>
        <v>0</v>
      </c>
      <c r="I113" s="63"/>
      <c r="J113" s="63"/>
      <c r="K113" s="48">
        <f t="shared" si="15"/>
        <v>0</v>
      </c>
      <c r="L113" s="49">
        <f t="shared" si="16"/>
        <v>0</v>
      </c>
      <c r="M113" s="47">
        <f t="shared" si="17"/>
        <v>0</v>
      </c>
      <c r="N113" s="47">
        <f t="shared" si="18"/>
        <v>0</v>
      </c>
      <c r="O113" s="47">
        <f t="shared" si="19"/>
        <v>0</v>
      </c>
      <c r="P113" s="48">
        <f t="shared" si="20"/>
        <v>0</v>
      </c>
    </row>
    <row r="114" spans="1:16" x14ac:dyDescent="0.2">
      <c r="A114" s="38">
        <v>5</v>
      </c>
      <c r="B114" s="39"/>
      <c r="C114" s="93" t="s">
        <v>314</v>
      </c>
      <c r="D114" s="25" t="s">
        <v>68</v>
      </c>
      <c r="E114" s="96">
        <v>1</v>
      </c>
      <c r="F114" s="65"/>
      <c r="G114" s="63"/>
      <c r="H114" s="47">
        <f t="shared" si="14"/>
        <v>0</v>
      </c>
      <c r="I114" s="63"/>
      <c r="J114" s="63"/>
      <c r="K114" s="48">
        <f t="shared" si="15"/>
        <v>0</v>
      </c>
      <c r="L114" s="49">
        <f t="shared" si="16"/>
        <v>0</v>
      </c>
      <c r="M114" s="47">
        <f t="shared" si="17"/>
        <v>0</v>
      </c>
      <c r="N114" s="47">
        <f t="shared" si="18"/>
        <v>0</v>
      </c>
      <c r="O114" s="47">
        <f t="shared" si="19"/>
        <v>0</v>
      </c>
      <c r="P114" s="48">
        <f t="shared" si="20"/>
        <v>0</v>
      </c>
    </row>
    <row r="115" spans="1:16" x14ac:dyDescent="0.2">
      <c r="A115" s="38">
        <v>6</v>
      </c>
      <c r="B115" s="39"/>
      <c r="C115" s="94" t="s">
        <v>87</v>
      </c>
      <c r="D115" s="25"/>
      <c r="E115" s="96"/>
      <c r="F115" s="65"/>
      <c r="G115" s="63"/>
      <c r="H115" s="47">
        <f t="shared" si="14"/>
        <v>0</v>
      </c>
      <c r="I115" s="63"/>
      <c r="J115" s="63"/>
      <c r="K115" s="48">
        <f t="shared" si="15"/>
        <v>0</v>
      </c>
      <c r="L115" s="49">
        <f t="shared" si="16"/>
        <v>0</v>
      </c>
      <c r="M115" s="47">
        <f t="shared" si="17"/>
        <v>0</v>
      </c>
      <c r="N115" s="47">
        <f t="shared" si="18"/>
        <v>0</v>
      </c>
      <c r="O115" s="47">
        <f t="shared" si="19"/>
        <v>0</v>
      </c>
      <c r="P115" s="48">
        <f t="shared" si="20"/>
        <v>0</v>
      </c>
    </row>
    <row r="116" spans="1:16" ht="12" thickBot="1" x14ac:dyDescent="0.25">
      <c r="A116" s="38">
        <v>6</v>
      </c>
      <c r="B116" s="39"/>
      <c r="C116" s="93" t="s">
        <v>315</v>
      </c>
      <c r="D116" s="25" t="s">
        <v>68</v>
      </c>
      <c r="E116" s="96">
        <v>1</v>
      </c>
      <c r="F116" s="65"/>
      <c r="G116" s="63"/>
      <c r="H116" s="47">
        <f t="shared" si="14"/>
        <v>0</v>
      </c>
      <c r="I116" s="63"/>
      <c r="J116" s="63"/>
      <c r="K116" s="48">
        <f t="shared" si="15"/>
        <v>0</v>
      </c>
      <c r="L116" s="49">
        <f t="shared" si="16"/>
        <v>0</v>
      </c>
      <c r="M116" s="47">
        <f t="shared" si="17"/>
        <v>0</v>
      </c>
      <c r="N116" s="47">
        <f t="shared" si="18"/>
        <v>0</v>
      </c>
      <c r="O116" s="47">
        <f t="shared" si="19"/>
        <v>0</v>
      </c>
      <c r="P116" s="48">
        <f t="shared" si="20"/>
        <v>0</v>
      </c>
    </row>
    <row r="117" spans="1:16" ht="12" thickBot="1" x14ac:dyDescent="0.25">
      <c r="A117" s="147" t="s">
        <v>92</v>
      </c>
      <c r="B117" s="148"/>
      <c r="C117" s="148"/>
      <c r="D117" s="148"/>
      <c r="E117" s="148"/>
      <c r="F117" s="148"/>
      <c r="G117" s="148"/>
      <c r="H117" s="148"/>
      <c r="I117" s="148"/>
      <c r="J117" s="148"/>
      <c r="K117" s="149"/>
      <c r="L117" s="66">
        <f>SUM(L14:L116)</f>
        <v>0</v>
      </c>
      <c r="M117" s="67">
        <f>SUM(M14:M116)</f>
        <v>0</v>
      </c>
      <c r="N117" s="67">
        <f>SUM(N14:N116)</f>
        <v>0</v>
      </c>
      <c r="O117" s="67">
        <f>SUM(O14:O116)</f>
        <v>0</v>
      </c>
      <c r="P117" s="68">
        <f>SUM(P14:P116)</f>
        <v>0</v>
      </c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1" t="s">
        <v>14</v>
      </c>
      <c r="B120" s="17"/>
      <c r="C120" s="146">
        <f>'Kops a'!C33:H33</f>
        <v>0</v>
      </c>
      <c r="D120" s="146"/>
      <c r="E120" s="146"/>
      <c r="F120" s="146"/>
      <c r="G120" s="146"/>
      <c r="H120" s="146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">
      <c r="A121" s="17"/>
      <c r="B121" s="17"/>
      <c r="C121" s="98" t="s">
        <v>15</v>
      </c>
      <c r="D121" s="98"/>
      <c r="E121" s="98"/>
      <c r="F121" s="98"/>
      <c r="G121" s="98"/>
      <c r="H121" s="98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">
      <c r="A123" s="85" t="str">
        <f>'Kops a'!A36</f>
        <v>Tāme sastādīta</v>
      </c>
      <c r="B123" s="86"/>
      <c r="C123" s="86"/>
      <c r="D123" s="86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">
      <c r="A125" s="1" t="s">
        <v>37</v>
      </c>
      <c r="B125" s="17"/>
      <c r="C125" s="146">
        <f>'Kops a'!C38:H38</f>
        <v>0</v>
      </c>
      <c r="D125" s="146"/>
      <c r="E125" s="146"/>
      <c r="F125" s="146"/>
      <c r="G125" s="146"/>
      <c r="H125" s="146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">
      <c r="A126" s="17"/>
      <c r="B126" s="17"/>
      <c r="C126" s="98" t="s">
        <v>15</v>
      </c>
      <c r="D126" s="98"/>
      <c r="E126" s="98"/>
      <c r="F126" s="98"/>
      <c r="G126" s="98"/>
      <c r="H126" s="98"/>
      <c r="I126" s="17"/>
      <c r="J126" s="17"/>
      <c r="K126" s="17"/>
      <c r="L126" s="17"/>
      <c r="M126" s="17"/>
      <c r="N126" s="17"/>
      <c r="O126" s="17"/>
      <c r="P126" s="17"/>
    </row>
    <row r="127" spans="1:16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x14ac:dyDescent="0.2">
      <c r="A128" s="85" t="s">
        <v>54</v>
      </c>
      <c r="B128" s="86"/>
      <c r="C128" s="90">
        <f>'Kops a'!C41</f>
        <v>0</v>
      </c>
      <c r="D128" s="50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126:H126"/>
    <mergeCell ref="C4:I4"/>
    <mergeCell ref="F12:K12"/>
    <mergeCell ref="J9:M9"/>
    <mergeCell ref="D8:L8"/>
    <mergeCell ref="A117:K117"/>
    <mergeCell ref="C120:H120"/>
    <mergeCell ref="C121:H121"/>
    <mergeCell ref="C125:H125"/>
    <mergeCell ref="A9:I9"/>
  </mergeCells>
  <conditionalFormatting sqref="I14:J14 A14:G14 A15:E116">
    <cfRule type="cellIs" dxfId="64" priority="38" operator="equal">
      <formula>0</formula>
    </cfRule>
  </conditionalFormatting>
  <conditionalFormatting sqref="N9:O9 K14:P14">
    <cfRule type="cellIs" dxfId="63" priority="37" operator="equal">
      <formula>0</formula>
    </cfRule>
  </conditionalFormatting>
  <conditionalFormatting sqref="C2:I2">
    <cfRule type="cellIs" dxfId="62" priority="34" operator="equal">
      <formula>0</formula>
    </cfRule>
  </conditionalFormatting>
  <conditionalFormatting sqref="O10">
    <cfRule type="cellIs" dxfId="61" priority="33" operator="equal">
      <formula>"20__. gada __. _________"</formula>
    </cfRule>
  </conditionalFormatting>
  <conditionalFormatting sqref="A117:K117">
    <cfRule type="containsText" dxfId="60" priority="32" operator="containsText" text="Tiešās izmaksas kopā, t. sk. darba devēja sociālais nodoklis __.__% ">
      <formula>NOT(ISERROR(SEARCH("Tiešās izmaksas kopā, t. sk. darba devēja sociālais nodoklis __.__% ",A117)))</formula>
    </cfRule>
  </conditionalFormatting>
  <conditionalFormatting sqref="L117:P117">
    <cfRule type="cellIs" dxfId="59" priority="27" operator="equal">
      <formula>0</formula>
    </cfRule>
  </conditionalFormatting>
  <conditionalFormatting sqref="C4:I4">
    <cfRule type="cellIs" dxfId="58" priority="26" operator="equal">
      <formula>0</formula>
    </cfRule>
  </conditionalFormatting>
  <conditionalFormatting sqref="D5:L8">
    <cfRule type="cellIs" dxfId="57" priority="22" operator="equal">
      <formula>0</formula>
    </cfRule>
  </conditionalFormatting>
  <conditionalFormatting sqref="P10">
    <cfRule type="cellIs" dxfId="56" priority="18" operator="equal">
      <formula>"20__. gada __. _________"</formula>
    </cfRule>
  </conditionalFormatting>
  <conditionalFormatting sqref="C125:H125">
    <cfRule type="cellIs" dxfId="55" priority="15" operator="equal">
      <formula>0</formula>
    </cfRule>
  </conditionalFormatting>
  <conditionalFormatting sqref="C120:H120">
    <cfRule type="cellIs" dxfId="54" priority="14" operator="equal">
      <formula>0</formula>
    </cfRule>
  </conditionalFormatting>
  <conditionalFormatting sqref="C125:H125 C128 C120:H120">
    <cfRule type="cellIs" dxfId="53" priority="13" operator="equal">
      <formula>0</formula>
    </cfRule>
  </conditionalFormatting>
  <conditionalFormatting sqref="D1">
    <cfRule type="cellIs" dxfId="52" priority="12" operator="equal">
      <formula>0</formula>
    </cfRule>
  </conditionalFormatting>
  <conditionalFormatting sqref="A9">
    <cfRule type="containsText" dxfId="51" priority="1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H14">
    <cfRule type="cellIs" dxfId="7" priority="4" operator="equal">
      <formula>0</formula>
    </cfRule>
  </conditionalFormatting>
  <conditionalFormatting sqref="I15:J116 F15:G116">
    <cfRule type="cellIs" dxfId="5" priority="3" operator="equal">
      <formula>0</formula>
    </cfRule>
  </conditionalFormatting>
  <conditionalFormatting sqref="K15:P116">
    <cfRule type="cellIs" dxfId="4" priority="2" operator="equal">
      <formula>0</formula>
    </cfRule>
  </conditionalFormatting>
  <conditionalFormatting sqref="H15:H116">
    <cfRule type="cellIs" dxfId="3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EE428164-089A-404E-98DC-227888EB2467}">
            <xm:f>NOT(ISERROR(SEARCH("Tāme sastādīta ____. gada ___. ______________",A123)))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A123</xm:sqref>
        </x14:conditionalFormatting>
        <x14:conditionalFormatting xmlns:xm="http://schemas.microsoft.com/office/excel/2006/main">
          <x14:cfRule type="containsText" priority="16" operator="containsText" id="{879A8C95-2477-46CB-81ED-05AD5C15D29F}">
            <xm:f>NOT(ISERROR(SEARCH("Sertifikāta Nr. _________________________________",A128)))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92"/>
  <sheetViews>
    <sheetView workbookViewId="0">
      <selection activeCell="E52" sqref="E52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1" t="s">
        <v>371</v>
      </c>
      <c r="D2" s="151"/>
      <c r="E2" s="151"/>
      <c r="F2" s="151"/>
      <c r="G2" s="151"/>
      <c r="H2" s="151"/>
      <c r="I2" s="151"/>
      <c r="J2" s="29"/>
    </row>
    <row r="3" spans="1:16" x14ac:dyDescent="0.2">
      <c r="A3" s="30"/>
      <c r="B3" s="30"/>
      <c r="C3" s="141" t="s">
        <v>17</v>
      </c>
      <c r="D3" s="141"/>
      <c r="E3" s="141"/>
      <c r="F3" s="141"/>
      <c r="G3" s="141"/>
      <c r="H3" s="141"/>
      <c r="I3" s="141"/>
      <c r="J3" s="30"/>
    </row>
    <row r="4" spans="1:16" x14ac:dyDescent="0.2">
      <c r="A4" s="30"/>
      <c r="B4" s="30"/>
      <c r="C4" s="152" t="s">
        <v>52</v>
      </c>
      <c r="D4" s="152"/>
      <c r="E4" s="152"/>
      <c r="F4" s="152"/>
      <c r="G4" s="152"/>
      <c r="H4" s="152"/>
      <c r="I4" s="152"/>
      <c r="J4" s="30"/>
    </row>
    <row r="5" spans="1:16" ht="24.95" customHeight="1" x14ac:dyDescent="0.2">
      <c r="A5" s="23"/>
      <c r="B5" s="23"/>
      <c r="C5" s="27" t="s">
        <v>5</v>
      </c>
      <c r="D5" s="164" t="str">
        <f>'Kops a'!D6</f>
        <v>Daudzdzīvokļu dzīvojamās mājas, Kastaņu ielā 2A, Jelgavā vienkāršotas fasādes atjaunošana</v>
      </c>
      <c r="E5" s="164"/>
      <c r="F5" s="164"/>
      <c r="G5" s="164"/>
      <c r="H5" s="164"/>
      <c r="I5" s="164"/>
      <c r="J5" s="164"/>
      <c r="K5" s="164"/>
      <c r="L5" s="164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4" t="str">
        <f>'Kops a'!D7</f>
        <v>Daudzdzīvokļu dzīvojamās mājas, Kastaņu ielā 2A, Jelgavā vienkāršotas fasādes atjaunošana</v>
      </c>
      <c r="E6" s="164"/>
      <c r="F6" s="164"/>
      <c r="G6" s="164"/>
      <c r="H6" s="164"/>
      <c r="I6" s="164"/>
      <c r="J6" s="164"/>
      <c r="K6" s="164"/>
      <c r="L6" s="16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4" t="str">
        <f>'Kops a'!D8</f>
        <v>Kastaņu iela 2A, Jelgava</v>
      </c>
      <c r="E7" s="164"/>
      <c r="F7" s="164"/>
      <c r="G7" s="164"/>
      <c r="H7" s="164"/>
      <c r="I7" s="164"/>
      <c r="J7" s="164"/>
      <c r="K7" s="164"/>
      <c r="L7" s="164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4">
        <f>'Kops a'!D9</f>
        <v>0</v>
      </c>
      <c r="E8" s="164"/>
      <c r="F8" s="164"/>
      <c r="G8" s="164"/>
      <c r="H8" s="164"/>
      <c r="I8" s="164"/>
      <c r="J8" s="164"/>
      <c r="K8" s="164"/>
      <c r="L8" s="164"/>
      <c r="M8" s="17"/>
      <c r="N8" s="17"/>
      <c r="O8" s="17"/>
      <c r="P8" s="17"/>
    </row>
    <row r="9" spans="1:16" ht="11.25" customHeight="1" x14ac:dyDescent="0.2">
      <c r="A9" s="150" t="s">
        <v>453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3">
        <f>P80</f>
        <v>0</v>
      </c>
      <c r="O9" s="163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A86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0" t="s">
        <v>23</v>
      </c>
      <c r="B12" s="158" t="s">
        <v>40</v>
      </c>
      <c r="C12" s="154" t="s">
        <v>41</v>
      </c>
      <c r="D12" s="161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57"/>
      <c r="B13" s="159"/>
      <c r="C13" s="160"/>
      <c r="D13" s="162"/>
      <c r="E13" s="14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94" t="s">
        <v>57</v>
      </c>
      <c r="D14" s="25"/>
      <c r="E14" s="96"/>
      <c r="F14" s="65"/>
      <c r="G14" s="63"/>
      <c r="H14" s="47">
        <f t="shared" ref="H14" si="0">ROUND(F14*G14,2)</f>
        <v>0</v>
      </c>
      <c r="I14" s="63"/>
      <c r="J14" s="63"/>
      <c r="K14" s="48">
        <f t="shared" ref="K14:K75" si="1">SUM(H14:J14)</f>
        <v>0</v>
      </c>
      <c r="L14" s="49">
        <f t="shared" ref="L14:L75" si="2">ROUND(E14*F14,2)</f>
        <v>0</v>
      </c>
      <c r="M14" s="47">
        <f t="shared" ref="M14:M75" si="3">ROUND(H14*E14,2)</f>
        <v>0</v>
      </c>
      <c r="N14" s="47">
        <f t="shared" ref="N14:N75" si="4">ROUND(I14*E14,2)</f>
        <v>0</v>
      </c>
      <c r="O14" s="47">
        <f t="shared" ref="O14:O75" si="5">ROUND(J14*E14,2)</f>
        <v>0</v>
      </c>
      <c r="P14" s="48">
        <f t="shared" ref="P14:P75" si="6">SUM(M14:O14)</f>
        <v>0</v>
      </c>
    </row>
    <row r="15" spans="1:16" x14ac:dyDescent="0.2">
      <c r="A15" s="38">
        <v>1</v>
      </c>
      <c r="B15" s="39"/>
      <c r="C15" s="93" t="s">
        <v>336</v>
      </c>
      <c r="D15" s="25" t="s">
        <v>68</v>
      </c>
      <c r="E15" s="96">
        <v>1</v>
      </c>
      <c r="F15" s="65"/>
      <c r="G15" s="63"/>
      <c r="H15" s="47">
        <f t="shared" ref="H15:H78" si="7">ROUND(F15*G15,2)</f>
        <v>0</v>
      </c>
      <c r="I15" s="63"/>
      <c r="J15" s="63"/>
      <c r="K15" s="48">
        <f t="shared" ref="K15:K78" si="8">SUM(H15:J15)</f>
        <v>0</v>
      </c>
      <c r="L15" s="49">
        <f t="shared" ref="L15:L78" si="9">ROUND(E15*F15,2)</f>
        <v>0</v>
      </c>
      <c r="M15" s="47">
        <f t="shared" ref="M15:M78" si="10">ROUND(H15*E15,2)</f>
        <v>0</v>
      </c>
      <c r="N15" s="47">
        <f t="shared" ref="N15:N78" si="11">ROUND(I15*E15,2)</f>
        <v>0</v>
      </c>
      <c r="O15" s="47">
        <f t="shared" ref="O15:O78" si="12">ROUND(J15*E15,2)</f>
        <v>0</v>
      </c>
      <c r="P15" s="48">
        <f t="shared" ref="P15:P78" si="13">SUM(M15:O15)</f>
        <v>0</v>
      </c>
    </row>
    <row r="16" spans="1:16" x14ac:dyDescent="0.2">
      <c r="A16" s="38"/>
      <c r="B16" s="39"/>
      <c r="C16" s="94" t="s">
        <v>337</v>
      </c>
      <c r="D16" s="25"/>
      <c r="E16" s="96"/>
      <c r="F16" s="65"/>
      <c r="G16" s="63"/>
      <c r="H16" s="47">
        <f t="shared" si="7"/>
        <v>0</v>
      </c>
      <c r="I16" s="63"/>
      <c r="J16" s="63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ht="22.5" x14ac:dyDescent="0.2">
      <c r="A17" s="38">
        <v>1</v>
      </c>
      <c r="B17" s="39"/>
      <c r="C17" s="93" t="s">
        <v>338</v>
      </c>
      <c r="D17" s="25" t="s">
        <v>82</v>
      </c>
      <c r="E17" s="96">
        <v>1041</v>
      </c>
      <c r="F17" s="65"/>
      <c r="G17" s="63"/>
      <c r="H17" s="47">
        <f t="shared" si="7"/>
        <v>0</v>
      </c>
      <c r="I17" s="63"/>
      <c r="J17" s="63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ht="22.5" x14ac:dyDescent="0.2">
      <c r="A18" s="38">
        <v>2</v>
      </c>
      <c r="B18" s="39"/>
      <c r="C18" s="93" t="s">
        <v>339</v>
      </c>
      <c r="D18" s="25" t="s">
        <v>82</v>
      </c>
      <c r="E18" s="96">
        <v>82</v>
      </c>
      <c r="F18" s="65"/>
      <c r="G18" s="63"/>
      <c r="H18" s="47">
        <f t="shared" si="7"/>
        <v>0</v>
      </c>
      <c r="I18" s="63"/>
      <c r="J18" s="63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ht="22.5" x14ac:dyDescent="0.2">
      <c r="A19" s="38">
        <v>3</v>
      </c>
      <c r="B19" s="39"/>
      <c r="C19" s="93" t="s">
        <v>340</v>
      </c>
      <c r="D19" s="25" t="s">
        <v>82</v>
      </c>
      <c r="E19" s="96">
        <v>26</v>
      </c>
      <c r="F19" s="65"/>
      <c r="G19" s="63"/>
      <c r="H19" s="47">
        <f t="shared" si="7"/>
        <v>0</v>
      </c>
      <c r="I19" s="63"/>
      <c r="J19" s="63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ht="22.5" x14ac:dyDescent="0.2">
      <c r="A20" s="38">
        <v>4</v>
      </c>
      <c r="B20" s="39"/>
      <c r="C20" s="93" t="s">
        <v>341</v>
      </c>
      <c r="D20" s="25" t="s">
        <v>82</v>
      </c>
      <c r="E20" s="96">
        <v>102</v>
      </c>
      <c r="F20" s="65"/>
      <c r="G20" s="63"/>
      <c r="H20" s="47">
        <f t="shared" si="7"/>
        <v>0</v>
      </c>
      <c r="I20" s="63"/>
      <c r="J20" s="63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ht="22.5" x14ac:dyDescent="0.2">
      <c r="A21" s="38">
        <v>5</v>
      </c>
      <c r="B21" s="39"/>
      <c r="C21" s="93" t="s">
        <v>342</v>
      </c>
      <c r="D21" s="25" t="s">
        <v>82</v>
      </c>
      <c r="E21" s="96">
        <v>144</v>
      </c>
      <c r="F21" s="65"/>
      <c r="G21" s="63"/>
      <c r="H21" s="47">
        <f t="shared" si="7"/>
        <v>0</v>
      </c>
      <c r="I21" s="63"/>
      <c r="J21" s="63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ht="22.5" x14ac:dyDescent="0.2">
      <c r="A22" s="38">
        <v>6</v>
      </c>
      <c r="B22" s="39"/>
      <c r="C22" s="93" t="s">
        <v>343</v>
      </c>
      <c r="D22" s="25" t="s">
        <v>82</v>
      </c>
      <c r="E22" s="96">
        <v>45</v>
      </c>
      <c r="F22" s="65"/>
      <c r="G22" s="63"/>
      <c r="H22" s="47">
        <f t="shared" si="7"/>
        <v>0</v>
      </c>
      <c r="I22" s="63"/>
      <c r="J22" s="63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ht="22.5" x14ac:dyDescent="0.2">
      <c r="A23" s="38">
        <v>7</v>
      </c>
      <c r="B23" s="39"/>
      <c r="C23" s="93" t="s">
        <v>344</v>
      </c>
      <c r="D23" s="25" t="s">
        <v>82</v>
      </c>
      <c r="E23" s="96">
        <v>2</v>
      </c>
      <c r="F23" s="65"/>
      <c r="G23" s="63"/>
      <c r="H23" s="47">
        <f t="shared" si="7"/>
        <v>0</v>
      </c>
      <c r="I23" s="63"/>
      <c r="J23" s="63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22.5" x14ac:dyDescent="0.2">
      <c r="A24" s="38">
        <v>8</v>
      </c>
      <c r="B24" s="39"/>
      <c r="C24" s="93" t="s">
        <v>372</v>
      </c>
      <c r="D24" s="25" t="s">
        <v>98</v>
      </c>
      <c r="E24" s="96">
        <v>846</v>
      </c>
      <c r="F24" s="65"/>
      <c r="G24" s="63"/>
      <c r="H24" s="47">
        <f t="shared" si="7"/>
        <v>0</v>
      </c>
      <c r="I24" s="63"/>
      <c r="J24" s="63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</row>
    <row r="25" spans="1:16" ht="22.5" x14ac:dyDescent="0.2">
      <c r="A25" s="38">
        <v>9</v>
      </c>
      <c r="B25" s="39"/>
      <c r="C25" s="93" t="s">
        <v>373</v>
      </c>
      <c r="D25" s="25" t="s">
        <v>98</v>
      </c>
      <c r="E25" s="96">
        <v>8</v>
      </c>
      <c r="F25" s="65"/>
      <c r="G25" s="63"/>
      <c r="H25" s="47">
        <f t="shared" si="7"/>
        <v>0</v>
      </c>
      <c r="I25" s="63"/>
      <c r="J25" s="63"/>
      <c r="K25" s="48">
        <f t="shared" si="8"/>
        <v>0</v>
      </c>
      <c r="L25" s="49">
        <f t="shared" si="9"/>
        <v>0</v>
      </c>
      <c r="M25" s="47">
        <f t="shared" si="10"/>
        <v>0</v>
      </c>
      <c r="N25" s="47">
        <f t="shared" si="11"/>
        <v>0</v>
      </c>
      <c r="O25" s="47">
        <f t="shared" si="12"/>
        <v>0</v>
      </c>
      <c r="P25" s="48">
        <f t="shared" si="13"/>
        <v>0</v>
      </c>
    </row>
    <row r="26" spans="1:16" ht="22.5" x14ac:dyDescent="0.2">
      <c r="A26" s="38">
        <v>10</v>
      </c>
      <c r="B26" s="39"/>
      <c r="C26" s="93" t="s">
        <v>374</v>
      </c>
      <c r="D26" s="25" t="s">
        <v>98</v>
      </c>
      <c r="E26" s="96">
        <v>2</v>
      </c>
      <c r="F26" s="65"/>
      <c r="G26" s="63"/>
      <c r="H26" s="47">
        <f t="shared" si="7"/>
        <v>0</v>
      </c>
      <c r="I26" s="63"/>
      <c r="J26" s="63"/>
      <c r="K26" s="48">
        <f t="shared" si="8"/>
        <v>0</v>
      </c>
      <c r="L26" s="49">
        <f t="shared" si="9"/>
        <v>0</v>
      </c>
      <c r="M26" s="47">
        <f t="shared" si="10"/>
        <v>0</v>
      </c>
      <c r="N26" s="47">
        <f t="shared" si="11"/>
        <v>0</v>
      </c>
      <c r="O26" s="47">
        <f t="shared" si="12"/>
        <v>0</v>
      </c>
      <c r="P26" s="48">
        <f t="shared" si="13"/>
        <v>0</v>
      </c>
    </row>
    <row r="27" spans="1:16" ht="22.5" x14ac:dyDescent="0.2">
      <c r="A27" s="38">
        <v>11</v>
      </c>
      <c r="B27" s="39"/>
      <c r="C27" s="93" t="s">
        <v>375</v>
      </c>
      <c r="D27" s="25" t="s">
        <v>98</v>
      </c>
      <c r="E27" s="96">
        <v>171</v>
      </c>
      <c r="F27" s="65"/>
      <c r="G27" s="63"/>
      <c r="H27" s="47">
        <f t="shared" si="7"/>
        <v>0</v>
      </c>
      <c r="I27" s="63"/>
      <c r="J27" s="63"/>
      <c r="K27" s="48">
        <f t="shared" si="8"/>
        <v>0</v>
      </c>
      <c r="L27" s="49">
        <f t="shared" si="9"/>
        <v>0</v>
      </c>
      <c r="M27" s="47">
        <f t="shared" si="10"/>
        <v>0</v>
      </c>
      <c r="N27" s="47">
        <f t="shared" si="11"/>
        <v>0</v>
      </c>
      <c r="O27" s="47">
        <f t="shared" si="12"/>
        <v>0</v>
      </c>
      <c r="P27" s="48">
        <f t="shared" si="13"/>
        <v>0</v>
      </c>
    </row>
    <row r="28" spans="1:16" ht="22.5" x14ac:dyDescent="0.2">
      <c r="A28" s="38">
        <v>12</v>
      </c>
      <c r="B28" s="39"/>
      <c r="C28" s="93" t="s">
        <v>376</v>
      </c>
      <c r="D28" s="25" t="s">
        <v>98</v>
      </c>
      <c r="E28" s="96">
        <v>2</v>
      </c>
      <c r="F28" s="65"/>
      <c r="G28" s="63"/>
      <c r="H28" s="47">
        <f t="shared" si="7"/>
        <v>0</v>
      </c>
      <c r="I28" s="63"/>
      <c r="J28" s="63"/>
      <c r="K28" s="48">
        <f t="shared" si="8"/>
        <v>0</v>
      </c>
      <c r="L28" s="49">
        <f t="shared" si="9"/>
        <v>0</v>
      </c>
      <c r="M28" s="47">
        <f t="shared" si="10"/>
        <v>0</v>
      </c>
      <c r="N28" s="47">
        <f t="shared" si="11"/>
        <v>0</v>
      </c>
      <c r="O28" s="47">
        <f t="shared" si="12"/>
        <v>0</v>
      </c>
      <c r="P28" s="48">
        <f t="shared" si="13"/>
        <v>0</v>
      </c>
    </row>
    <row r="29" spans="1:16" ht="22.5" x14ac:dyDescent="0.2">
      <c r="A29" s="38">
        <v>13</v>
      </c>
      <c r="B29" s="39"/>
      <c r="C29" s="93" t="s">
        <v>377</v>
      </c>
      <c r="D29" s="25" t="s">
        <v>98</v>
      </c>
      <c r="E29" s="96">
        <v>16</v>
      </c>
      <c r="F29" s="65"/>
      <c r="G29" s="63"/>
      <c r="H29" s="47">
        <f t="shared" si="7"/>
        <v>0</v>
      </c>
      <c r="I29" s="63"/>
      <c r="J29" s="63"/>
      <c r="K29" s="48">
        <f t="shared" si="8"/>
        <v>0</v>
      </c>
      <c r="L29" s="49">
        <f t="shared" si="9"/>
        <v>0</v>
      </c>
      <c r="M29" s="47">
        <f t="shared" si="10"/>
        <v>0</v>
      </c>
      <c r="N29" s="47">
        <f t="shared" si="11"/>
        <v>0</v>
      </c>
      <c r="O29" s="47">
        <f t="shared" si="12"/>
        <v>0</v>
      </c>
      <c r="P29" s="48">
        <f t="shared" si="13"/>
        <v>0</v>
      </c>
    </row>
    <row r="30" spans="1:16" ht="22.5" x14ac:dyDescent="0.2">
      <c r="A30" s="38">
        <v>14</v>
      </c>
      <c r="B30" s="39"/>
      <c r="C30" s="93" t="s">
        <v>378</v>
      </c>
      <c r="D30" s="25" t="s">
        <v>98</v>
      </c>
      <c r="E30" s="96">
        <v>2</v>
      </c>
      <c r="F30" s="65"/>
      <c r="G30" s="63"/>
      <c r="H30" s="47">
        <f t="shared" si="7"/>
        <v>0</v>
      </c>
      <c r="I30" s="63"/>
      <c r="J30" s="63"/>
      <c r="K30" s="48">
        <f t="shared" si="8"/>
        <v>0</v>
      </c>
      <c r="L30" s="49">
        <f t="shared" si="9"/>
        <v>0</v>
      </c>
      <c r="M30" s="47">
        <f t="shared" si="10"/>
        <v>0</v>
      </c>
      <c r="N30" s="47">
        <f t="shared" si="11"/>
        <v>0</v>
      </c>
      <c r="O30" s="47">
        <f t="shared" si="12"/>
        <v>0</v>
      </c>
      <c r="P30" s="48">
        <f t="shared" si="13"/>
        <v>0</v>
      </c>
    </row>
    <row r="31" spans="1:16" ht="22.5" x14ac:dyDescent="0.2">
      <c r="A31" s="38">
        <v>15</v>
      </c>
      <c r="B31" s="39"/>
      <c r="C31" s="93" t="s">
        <v>379</v>
      </c>
      <c r="D31" s="25" t="s">
        <v>98</v>
      </c>
      <c r="E31" s="96">
        <v>2</v>
      </c>
      <c r="F31" s="65"/>
      <c r="G31" s="63"/>
      <c r="H31" s="47">
        <f t="shared" si="7"/>
        <v>0</v>
      </c>
      <c r="I31" s="63"/>
      <c r="J31" s="63"/>
      <c r="K31" s="48">
        <f t="shared" si="8"/>
        <v>0</v>
      </c>
      <c r="L31" s="49">
        <f t="shared" si="9"/>
        <v>0</v>
      </c>
      <c r="M31" s="47">
        <f t="shared" si="10"/>
        <v>0</v>
      </c>
      <c r="N31" s="47">
        <f t="shared" si="11"/>
        <v>0</v>
      </c>
      <c r="O31" s="47">
        <f t="shared" si="12"/>
        <v>0</v>
      </c>
      <c r="P31" s="48">
        <f t="shared" si="13"/>
        <v>0</v>
      </c>
    </row>
    <row r="32" spans="1:16" ht="22.5" x14ac:dyDescent="0.2">
      <c r="A32" s="38">
        <v>16</v>
      </c>
      <c r="B32" s="39"/>
      <c r="C32" s="93" t="s">
        <v>380</v>
      </c>
      <c r="D32" s="25" t="s">
        <v>98</v>
      </c>
      <c r="E32" s="96">
        <v>12</v>
      </c>
      <c r="F32" s="65"/>
      <c r="G32" s="63"/>
      <c r="H32" s="47">
        <f t="shared" si="7"/>
        <v>0</v>
      </c>
      <c r="I32" s="63"/>
      <c r="J32" s="63"/>
      <c r="K32" s="48">
        <f t="shared" si="8"/>
        <v>0</v>
      </c>
      <c r="L32" s="49">
        <f t="shared" si="9"/>
        <v>0</v>
      </c>
      <c r="M32" s="47">
        <f t="shared" si="10"/>
        <v>0</v>
      </c>
      <c r="N32" s="47">
        <f t="shared" si="11"/>
        <v>0</v>
      </c>
      <c r="O32" s="47">
        <f t="shared" si="12"/>
        <v>0</v>
      </c>
      <c r="P32" s="48">
        <f t="shared" si="13"/>
        <v>0</v>
      </c>
    </row>
    <row r="33" spans="1:16" ht="22.5" x14ac:dyDescent="0.2">
      <c r="A33" s="38">
        <v>17</v>
      </c>
      <c r="B33" s="39"/>
      <c r="C33" s="93" t="s">
        <v>381</v>
      </c>
      <c r="D33" s="25" t="s">
        <v>98</v>
      </c>
      <c r="E33" s="96">
        <v>4</v>
      </c>
      <c r="F33" s="65"/>
      <c r="G33" s="63"/>
      <c r="H33" s="47">
        <f t="shared" si="7"/>
        <v>0</v>
      </c>
      <c r="I33" s="63"/>
      <c r="J33" s="63"/>
      <c r="K33" s="48">
        <f t="shared" si="8"/>
        <v>0</v>
      </c>
      <c r="L33" s="49">
        <f t="shared" si="9"/>
        <v>0</v>
      </c>
      <c r="M33" s="47">
        <f t="shared" si="10"/>
        <v>0</v>
      </c>
      <c r="N33" s="47">
        <f t="shared" si="11"/>
        <v>0</v>
      </c>
      <c r="O33" s="47">
        <f t="shared" si="12"/>
        <v>0</v>
      </c>
      <c r="P33" s="48">
        <f t="shared" si="13"/>
        <v>0</v>
      </c>
    </row>
    <row r="34" spans="1:16" ht="22.5" x14ac:dyDescent="0.2">
      <c r="A34" s="38">
        <v>18</v>
      </c>
      <c r="B34" s="39"/>
      <c r="C34" s="93" t="s">
        <v>382</v>
      </c>
      <c r="D34" s="25" t="s">
        <v>98</v>
      </c>
      <c r="E34" s="96">
        <v>18</v>
      </c>
      <c r="F34" s="65"/>
      <c r="G34" s="63"/>
      <c r="H34" s="47">
        <f t="shared" si="7"/>
        <v>0</v>
      </c>
      <c r="I34" s="63"/>
      <c r="J34" s="63"/>
      <c r="K34" s="48">
        <f t="shared" si="8"/>
        <v>0</v>
      </c>
      <c r="L34" s="49">
        <f t="shared" si="9"/>
        <v>0</v>
      </c>
      <c r="M34" s="47">
        <f t="shared" si="10"/>
        <v>0</v>
      </c>
      <c r="N34" s="47">
        <f t="shared" si="11"/>
        <v>0</v>
      </c>
      <c r="O34" s="47">
        <f t="shared" si="12"/>
        <v>0</v>
      </c>
      <c r="P34" s="48">
        <f t="shared" si="13"/>
        <v>0</v>
      </c>
    </row>
    <row r="35" spans="1:16" ht="22.5" x14ac:dyDescent="0.2">
      <c r="A35" s="38">
        <v>19</v>
      </c>
      <c r="B35" s="39"/>
      <c r="C35" s="93" t="s">
        <v>383</v>
      </c>
      <c r="D35" s="25" t="s">
        <v>98</v>
      </c>
      <c r="E35" s="96">
        <v>12</v>
      </c>
      <c r="F35" s="65"/>
      <c r="G35" s="63"/>
      <c r="H35" s="47">
        <f t="shared" si="7"/>
        <v>0</v>
      </c>
      <c r="I35" s="63"/>
      <c r="J35" s="63"/>
      <c r="K35" s="48">
        <f t="shared" si="8"/>
        <v>0</v>
      </c>
      <c r="L35" s="49">
        <f t="shared" si="9"/>
        <v>0</v>
      </c>
      <c r="M35" s="47">
        <f t="shared" si="10"/>
        <v>0</v>
      </c>
      <c r="N35" s="47">
        <f t="shared" si="11"/>
        <v>0</v>
      </c>
      <c r="O35" s="47">
        <f t="shared" si="12"/>
        <v>0</v>
      </c>
      <c r="P35" s="48">
        <f t="shared" si="13"/>
        <v>0</v>
      </c>
    </row>
    <row r="36" spans="1:16" ht="22.5" x14ac:dyDescent="0.2">
      <c r="A36" s="38">
        <v>20</v>
      </c>
      <c r="B36" s="39"/>
      <c r="C36" s="93" t="s">
        <v>384</v>
      </c>
      <c r="D36" s="25" t="s">
        <v>98</v>
      </c>
      <c r="E36" s="96">
        <v>4</v>
      </c>
      <c r="F36" s="65"/>
      <c r="G36" s="63"/>
      <c r="H36" s="47">
        <f t="shared" si="7"/>
        <v>0</v>
      </c>
      <c r="I36" s="63"/>
      <c r="J36" s="63"/>
      <c r="K36" s="48">
        <f t="shared" si="8"/>
        <v>0</v>
      </c>
      <c r="L36" s="49">
        <f t="shared" si="9"/>
        <v>0</v>
      </c>
      <c r="M36" s="47">
        <f t="shared" si="10"/>
        <v>0</v>
      </c>
      <c r="N36" s="47">
        <f t="shared" si="11"/>
        <v>0</v>
      </c>
      <c r="O36" s="47">
        <f t="shared" si="12"/>
        <v>0</v>
      </c>
      <c r="P36" s="48">
        <f t="shared" si="13"/>
        <v>0</v>
      </c>
    </row>
    <row r="37" spans="1:16" ht="22.5" x14ac:dyDescent="0.2">
      <c r="A37" s="38">
        <v>21</v>
      </c>
      <c r="B37" s="39"/>
      <c r="C37" s="93" t="s">
        <v>385</v>
      </c>
      <c r="D37" s="25" t="s">
        <v>98</v>
      </c>
      <c r="E37" s="96">
        <v>4</v>
      </c>
      <c r="F37" s="65"/>
      <c r="G37" s="63"/>
      <c r="H37" s="47">
        <f t="shared" si="7"/>
        <v>0</v>
      </c>
      <c r="I37" s="63"/>
      <c r="J37" s="63"/>
      <c r="K37" s="48">
        <f t="shared" si="8"/>
        <v>0</v>
      </c>
      <c r="L37" s="49">
        <f t="shared" si="9"/>
        <v>0</v>
      </c>
      <c r="M37" s="47">
        <f t="shared" si="10"/>
        <v>0</v>
      </c>
      <c r="N37" s="47">
        <f t="shared" si="11"/>
        <v>0</v>
      </c>
      <c r="O37" s="47">
        <f t="shared" si="12"/>
        <v>0</v>
      </c>
      <c r="P37" s="48">
        <f t="shared" si="13"/>
        <v>0</v>
      </c>
    </row>
    <row r="38" spans="1:16" ht="22.5" x14ac:dyDescent="0.2">
      <c r="A38" s="38">
        <v>22</v>
      </c>
      <c r="B38" s="39"/>
      <c r="C38" s="93" t="s">
        <v>386</v>
      </c>
      <c r="D38" s="25" t="s">
        <v>98</v>
      </c>
      <c r="E38" s="96">
        <v>2</v>
      </c>
      <c r="F38" s="65"/>
      <c r="G38" s="63"/>
      <c r="H38" s="47">
        <f t="shared" si="7"/>
        <v>0</v>
      </c>
      <c r="I38" s="63"/>
      <c r="J38" s="63"/>
      <c r="K38" s="48">
        <f t="shared" si="8"/>
        <v>0</v>
      </c>
      <c r="L38" s="49">
        <f t="shared" si="9"/>
        <v>0</v>
      </c>
      <c r="M38" s="47">
        <f t="shared" si="10"/>
        <v>0</v>
      </c>
      <c r="N38" s="47">
        <f t="shared" si="11"/>
        <v>0</v>
      </c>
      <c r="O38" s="47">
        <f t="shared" si="12"/>
        <v>0</v>
      </c>
      <c r="P38" s="48">
        <f t="shared" si="13"/>
        <v>0</v>
      </c>
    </row>
    <row r="39" spans="1:16" ht="22.5" x14ac:dyDescent="0.2">
      <c r="A39" s="38">
        <v>23</v>
      </c>
      <c r="B39" s="39"/>
      <c r="C39" s="93" t="s">
        <v>387</v>
      </c>
      <c r="D39" s="25" t="s">
        <v>98</v>
      </c>
      <c r="E39" s="96">
        <v>2</v>
      </c>
      <c r="F39" s="65"/>
      <c r="G39" s="63"/>
      <c r="H39" s="47">
        <f t="shared" si="7"/>
        <v>0</v>
      </c>
      <c r="I39" s="63"/>
      <c r="J39" s="63"/>
      <c r="K39" s="48">
        <f t="shared" si="8"/>
        <v>0</v>
      </c>
      <c r="L39" s="49">
        <f t="shared" si="9"/>
        <v>0</v>
      </c>
      <c r="M39" s="47">
        <f t="shared" si="10"/>
        <v>0</v>
      </c>
      <c r="N39" s="47">
        <f t="shared" si="11"/>
        <v>0</v>
      </c>
      <c r="O39" s="47">
        <f t="shared" si="12"/>
        <v>0</v>
      </c>
      <c r="P39" s="48">
        <f t="shared" si="13"/>
        <v>0</v>
      </c>
    </row>
    <row r="40" spans="1:16" ht="22.5" x14ac:dyDescent="0.2">
      <c r="A40" s="38">
        <v>24</v>
      </c>
      <c r="B40" s="39"/>
      <c r="C40" s="93" t="s">
        <v>388</v>
      </c>
      <c r="D40" s="25" t="s">
        <v>98</v>
      </c>
      <c r="E40" s="96">
        <v>20</v>
      </c>
      <c r="F40" s="65"/>
      <c r="G40" s="63"/>
      <c r="H40" s="47">
        <f t="shared" si="7"/>
        <v>0</v>
      </c>
      <c r="I40" s="63"/>
      <c r="J40" s="63"/>
      <c r="K40" s="48">
        <f t="shared" si="8"/>
        <v>0</v>
      </c>
      <c r="L40" s="49">
        <f t="shared" si="9"/>
        <v>0</v>
      </c>
      <c r="M40" s="47">
        <f t="shared" si="10"/>
        <v>0</v>
      </c>
      <c r="N40" s="47">
        <f t="shared" si="11"/>
        <v>0</v>
      </c>
      <c r="O40" s="47">
        <f t="shared" si="12"/>
        <v>0</v>
      </c>
      <c r="P40" s="48">
        <f t="shared" si="13"/>
        <v>0</v>
      </c>
    </row>
    <row r="41" spans="1:16" ht="22.5" x14ac:dyDescent="0.2">
      <c r="A41" s="38">
        <v>25</v>
      </c>
      <c r="B41" s="39"/>
      <c r="C41" s="93" t="s">
        <v>389</v>
      </c>
      <c r="D41" s="25" t="s">
        <v>98</v>
      </c>
      <c r="E41" s="96">
        <v>28</v>
      </c>
      <c r="F41" s="65"/>
      <c r="G41" s="63"/>
      <c r="H41" s="47">
        <f t="shared" si="7"/>
        <v>0</v>
      </c>
      <c r="I41" s="63"/>
      <c r="J41" s="63"/>
      <c r="K41" s="48">
        <f t="shared" si="8"/>
        <v>0</v>
      </c>
      <c r="L41" s="49">
        <f t="shared" si="9"/>
        <v>0</v>
      </c>
      <c r="M41" s="47">
        <f t="shared" si="10"/>
        <v>0</v>
      </c>
      <c r="N41" s="47">
        <f t="shared" si="11"/>
        <v>0</v>
      </c>
      <c r="O41" s="47">
        <f t="shared" si="12"/>
        <v>0</v>
      </c>
      <c r="P41" s="48">
        <f t="shared" si="13"/>
        <v>0</v>
      </c>
    </row>
    <row r="42" spans="1:16" ht="33.75" x14ac:dyDescent="0.2">
      <c r="A42" s="38">
        <v>26</v>
      </c>
      <c r="B42" s="39"/>
      <c r="C42" s="93" t="s">
        <v>345</v>
      </c>
      <c r="D42" s="25" t="s">
        <v>98</v>
      </c>
      <c r="E42" s="96">
        <v>2</v>
      </c>
      <c r="F42" s="65"/>
      <c r="G42" s="63"/>
      <c r="H42" s="47">
        <f t="shared" si="7"/>
        <v>0</v>
      </c>
      <c r="I42" s="63"/>
      <c r="J42" s="63"/>
      <c r="K42" s="48">
        <f t="shared" si="8"/>
        <v>0</v>
      </c>
      <c r="L42" s="49">
        <f t="shared" si="9"/>
        <v>0</v>
      </c>
      <c r="M42" s="47">
        <f t="shared" si="10"/>
        <v>0</v>
      </c>
      <c r="N42" s="47">
        <f t="shared" si="11"/>
        <v>0</v>
      </c>
      <c r="O42" s="47">
        <f t="shared" si="12"/>
        <v>0</v>
      </c>
      <c r="P42" s="48">
        <f t="shared" si="13"/>
        <v>0</v>
      </c>
    </row>
    <row r="43" spans="1:16" ht="33.75" x14ac:dyDescent="0.2">
      <c r="A43" s="38">
        <v>27</v>
      </c>
      <c r="B43" s="39"/>
      <c r="C43" s="93" t="s">
        <v>346</v>
      </c>
      <c r="D43" s="25" t="s">
        <v>98</v>
      </c>
      <c r="E43" s="96">
        <v>2</v>
      </c>
      <c r="F43" s="65"/>
      <c r="G43" s="63"/>
      <c r="H43" s="47">
        <f t="shared" si="7"/>
        <v>0</v>
      </c>
      <c r="I43" s="63"/>
      <c r="J43" s="63"/>
      <c r="K43" s="48">
        <f t="shared" si="8"/>
        <v>0</v>
      </c>
      <c r="L43" s="49">
        <f t="shared" si="9"/>
        <v>0</v>
      </c>
      <c r="M43" s="47">
        <f t="shared" si="10"/>
        <v>0</v>
      </c>
      <c r="N43" s="47">
        <f t="shared" si="11"/>
        <v>0</v>
      </c>
      <c r="O43" s="47">
        <f t="shared" si="12"/>
        <v>0</v>
      </c>
      <c r="P43" s="48">
        <f t="shared" si="13"/>
        <v>0</v>
      </c>
    </row>
    <row r="44" spans="1:16" ht="33.75" x14ac:dyDescent="0.2">
      <c r="A44" s="38">
        <v>28</v>
      </c>
      <c r="B44" s="39"/>
      <c r="C44" s="93" t="s">
        <v>347</v>
      </c>
      <c r="D44" s="25" t="s">
        <v>98</v>
      </c>
      <c r="E44" s="96">
        <v>48</v>
      </c>
      <c r="F44" s="65"/>
      <c r="G44" s="63"/>
      <c r="H44" s="47">
        <f t="shared" si="7"/>
        <v>0</v>
      </c>
      <c r="I44" s="63"/>
      <c r="J44" s="63"/>
      <c r="K44" s="48">
        <f t="shared" si="8"/>
        <v>0</v>
      </c>
      <c r="L44" s="49">
        <f t="shared" si="9"/>
        <v>0</v>
      </c>
      <c r="M44" s="47">
        <f t="shared" si="10"/>
        <v>0</v>
      </c>
      <c r="N44" s="47">
        <f t="shared" si="11"/>
        <v>0</v>
      </c>
      <c r="O44" s="47">
        <f t="shared" si="12"/>
        <v>0</v>
      </c>
      <c r="P44" s="48">
        <f t="shared" si="13"/>
        <v>0</v>
      </c>
    </row>
    <row r="45" spans="1:16" ht="33.75" x14ac:dyDescent="0.2">
      <c r="A45" s="38">
        <v>29</v>
      </c>
      <c r="B45" s="39"/>
      <c r="C45" s="93" t="s">
        <v>348</v>
      </c>
      <c r="D45" s="25" t="s">
        <v>98</v>
      </c>
      <c r="E45" s="96">
        <v>16</v>
      </c>
      <c r="F45" s="65"/>
      <c r="G45" s="63"/>
      <c r="H45" s="47">
        <f t="shared" si="7"/>
        <v>0</v>
      </c>
      <c r="I45" s="63"/>
      <c r="J45" s="63"/>
      <c r="K45" s="48">
        <f t="shared" si="8"/>
        <v>0</v>
      </c>
      <c r="L45" s="49">
        <f t="shared" si="9"/>
        <v>0</v>
      </c>
      <c r="M45" s="47">
        <f t="shared" si="10"/>
        <v>0</v>
      </c>
      <c r="N45" s="47">
        <f t="shared" si="11"/>
        <v>0</v>
      </c>
      <c r="O45" s="47">
        <f t="shared" si="12"/>
        <v>0</v>
      </c>
      <c r="P45" s="48">
        <f t="shared" si="13"/>
        <v>0</v>
      </c>
    </row>
    <row r="46" spans="1:16" ht="33.75" x14ac:dyDescent="0.2">
      <c r="A46" s="38">
        <v>30</v>
      </c>
      <c r="B46" s="39"/>
      <c r="C46" s="93" t="s">
        <v>349</v>
      </c>
      <c r="D46" s="25" t="s">
        <v>98</v>
      </c>
      <c r="E46" s="96">
        <v>34</v>
      </c>
      <c r="F46" s="65"/>
      <c r="G46" s="63"/>
      <c r="H46" s="47">
        <f t="shared" si="7"/>
        <v>0</v>
      </c>
      <c r="I46" s="63"/>
      <c r="J46" s="63"/>
      <c r="K46" s="48">
        <f t="shared" si="8"/>
        <v>0</v>
      </c>
      <c r="L46" s="49">
        <f t="shared" si="9"/>
        <v>0</v>
      </c>
      <c r="M46" s="47">
        <f t="shared" si="10"/>
        <v>0</v>
      </c>
      <c r="N46" s="47">
        <f t="shared" si="11"/>
        <v>0</v>
      </c>
      <c r="O46" s="47">
        <f t="shared" si="12"/>
        <v>0</v>
      </c>
      <c r="P46" s="48">
        <f t="shared" si="13"/>
        <v>0</v>
      </c>
    </row>
    <row r="47" spans="1:16" ht="33.75" x14ac:dyDescent="0.2">
      <c r="A47" s="38">
        <v>31</v>
      </c>
      <c r="B47" s="39"/>
      <c r="C47" s="93" t="s">
        <v>350</v>
      </c>
      <c r="D47" s="25" t="s">
        <v>98</v>
      </c>
      <c r="E47" s="96">
        <v>18</v>
      </c>
      <c r="F47" s="65"/>
      <c r="G47" s="63"/>
      <c r="H47" s="47">
        <f t="shared" si="7"/>
        <v>0</v>
      </c>
      <c r="I47" s="63"/>
      <c r="J47" s="63"/>
      <c r="K47" s="48">
        <f t="shared" si="8"/>
        <v>0</v>
      </c>
      <c r="L47" s="49">
        <f t="shared" si="9"/>
        <v>0</v>
      </c>
      <c r="M47" s="47">
        <f t="shared" si="10"/>
        <v>0</v>
      </c>
      <c r="N47" s="47">
        <f t="shared" si="11"/>
        <v>0</v>
      </c>
      <c r="O47" s="47">
        <f t="shared" si="12"/>
        <v>0</v>
      </c>
      <c r="P47" s="48">
        <f t="shared" si="13"/>
        <v>0</v>
      </c>
    </row>
    <row r="48" spans="1:16" ht="33.75" x14ac:dyDescent="0.2">
      <c r="A48" s="38">
        <v>32</v>
      </c>
      <c r="B48" s="39"/>
      <c r="C48" s="93" t="s">
        <v>351</v>
      </c>
      <c r="D48" s="25" t="s">
        <v>98</v>
      </c>
      <c r="E48" s="96">
        <v>14</v>
      </c>
      <c r="F48" s="65"/>
      <c r="G48" s="63"/>
      <c r="H48" s="47">
        <f t="shared" si="7"/>
        <v>0</v>
      </c>
      <c r="I48" s="63"/>
      <c r="J48" s="63"/>
      <c r="K48" s="48">
        <f t="shared" si="8"/>
        <v>0</v>
      </c>
      <c r="L48" s="49">
        <f t="shared" si="9"/>
        <v>0</v>
      </c>
      <c r="M48" s="47">
        <f t="shared" si="10"/>
        <v>0</v>
      </c>
      <c r="N48" s="47">
        <f t="shared" si="11"/>
        <v>0</v>
      </c>
      <c r="O48" s="47">
        <f t="shared" si="12"/>
        <v>0</v>
      </c>
      <c r="P48" s="48">
        <f t="shared" si="13"/>
        <v>0</v>
      </c>
    </row>
    <row r="49" spans="1:16" ht="33.75" x14ac:dyDescent="0.2">
      <c r="A49" s="38">
        <v>33</v>
      </c>
      <c r="B49" s="39"/>
      <c r="C49" s="93" t="s">
        <v>352</v>
      </c>
      <c r="D49" s="25" t="s">
        <v>98</v>
      </c>
      <c r="E49" s="96">
        <v>2</v>
      </c>
      <c r="F49" s="65"/>
      <c r="G49" s="63"/>
      <c r="H49" s="47">
        <f t="shared" si="7"/>
        <v>0</v>
      </c>
      <c r="I49" s="63"/>
      <c r="J49" s="63"/>
      <c r="K49" s="48">
        <f t="shared" si="8"/>
        <v>0</v>
      </c>
      <c r="L49" s="49">
        <f t="shared" si="9"/>
        <v>0</v>
      </c>
      <c r="M49" s="47">
        <f t="shared" si="10"/>
        <v>0</v>
      </c>
      <c r="N49" s="47">
        <f t="shared" si="11"/>
        <v>0</v>
      </c>
      <c r="O49" s="47">
        <f t="shared" si="12"/>
        <v>0</v>
      </c>
      <c r="P49" s="48">
        <f t="shared" si="13"/>
        <v>0</v>
      </c>
    </row>
    <row r="50" spans="1:16" ht="33.75" x14ac:dyDescent="0.2">
      <c r="A50" s="38">
        <v>34</v>
      </c>
      <c r="B50" s="39"/>
      <c r="C50" s="93" t="s">
        <v>353</v>
      </c>
      <c r="D50" s="25" t="s">
        <v>98</v>
      </c>
      <c r="E50" s="96">
        <v>4</v>
      </c>
      <c r="F50" s="65"/>
      <c r="G50" s="63"/>
      <c r="H50" s="47">
        <f t="shared" si="7"/>
        <v>0</v>
      </c>
      <c r="I50" s="63"/>
      <c r="J50" s="63"/>
      <c r="K50" s="48">
        <f t="shared" si="8"/>
        <v>0</v>
      </c>
      <c r="L50" s="49">
        <f t="shared" si="9"/>
        <v>0</v>
      </c>
      <c r="M50" s="47">
        <f t="shared" si="10"/>
        <v>0</v>
      </c>
      <c r="N50" s="47">
        <f t="shared" si="11"/>
        <v>0</v>
      </c>
      <c r="O50" s="47">
        <f t="shared" si="12"/>
        <v>0</v>
      </c>
      <c r="P50" s="48">
        <f t="shared" si="13"/>
        <v>0</v>
      </c>
    </row>
    <row r="51" spans="1:16" ht="33.75" x14ac:dyDescent="0.2">
      <c r="A51" s="38">
        <v>35</v>
      </c>
      <c r="B51" s="39"/>
      <c r="C51" s="93" t="s">
        <v>354</v>
      </c>
      <c r="D51" s="25" t="s">
        <v>98</v>
      </c>
      <c r="E51" s="96">
        <v>140</v>
      </c>
      <c r="F51" s="65"/>
      <c r="G51" s="63"/>
      <c r="H51" s="47">
        <f t="shared" si="7"/>
        <v>0</v>
      </c>
      <c r="I51" s="63"/>
      <c r="J51" s="63"/>
      <c r="K51" s="48">
        <f t="shared" si="8"/>
        <v>0</v>
      </c>
      <c r="L51" s="49">
        <f t="shared" si="9"/>
        <v>0</v>
      </c>
      <c r="M51" s="47">
        <f t="shared" si="10"/>
        <v>0</v>
      </c>
      <c r="N51" s="47">
        <f t="shared" si="11"/>
        <v>0</v>
      </c>
      <c r="O51" s="47">
        <f t="shared" si="12"/>
        <v>0</v>
      </c>
      <c r="P51" s="48">
        <f t="shared" si="13"/>
        <v>0</v>
      </c>
    </row>
    <row r="52" spans="1:16" ht="22.5" x14ac:dyDescent="0.2">
      <c r="A52" s="38">
        <v>36</v>
      </c>
      <c r="B52" s="39"/>
      <c r="C52" s="93" t="s">
        <v>355</v>
      </c>
      <c r="D52" s="25" t="s">
        <v>98</v>
      </c>
      <c r="E52" s="96">
        <v>140</v>
      </c>
      <c r="F52" s="65"/>
      <c r="G52" s="63"/>
      <c r="H52" s="47">
        <f t="shared" si="7"/>
        <v>0</v>
      </c>
      <c r="I52" s="63"/>
      <c r="J52" s="63"/>
      <c r="K52" s="48">
        <f t="shared" si="8"/>
        <v>0</v>
      </c>
      <c r="L52" s="49">
        <f t="shared" si="9"/>
        <v>0</v>
      </c>
      <c r="M52" s="47">
        <f t="shared" si="10"/>
        <v>0</v>
      </c>
      <c r="N52" s="47">
        <f t="shared" si="11"/>
        <v>0</v>
      </c>
      <c r="O52" s="47">
        <f t="shared" si="12"/>
        <v>0</v>
      </c>
      <c r="P52" s="48">
        <f t="shared" si="13"/>
        <v>0</v>
      </c>
    </row>
    <row r="53" spans="1:16" ht="22.5" x14ac:dyDescent="0.2">
      <c r="A53" s="38">
        <v>37</v>
      </c>
      <c r="B53" s="39"/>
      <c r="C53" s="93" t="s">
        <v>390</v>
      </c>
      <c r="D53" s="25" t="s">
        <v>98</v>
      </c>
      <c r="E53" s="96">
        <v>2</v>
      </c>
      <c r="F53" s="65"/>
      <c r="G53" s="63"/>
      <c r="H53" s="47">
        <f t="shared" si="7"/>
        <v>0</v>
      </c>
      <c r="I53" s="63"/>
      <c r="J53" s="63"/>
      <c r="K53" s="48">
        <f t="shared" si="8"/>
        <v>0</v>
      </c>
      <c r="L53" s="49">
        <f t="shared" si="9"/>
        <v>0</v>
      </c>
      <c r="M53" s="47">
        <f t="shared" si="10"/>
        <v>0</v>
      </c>
      <c r="N53" s="47">
        <f t="shared" si="11"/>
        <v>0</v>
      </c>
      <c r="O53" s="47">
        <f t="shared" si="12"/>
        <v>0</v>
      </c>
      <c r="P53" s="48">
        <f t="shared" si="13"/>
        <v>0</v>
      </c>
    </row>
    <row r="54" spans="1:16" ht="22.5" x14ac:dyDescent="0.2">
      <c r="A54" s="38">
        <v>38</v>
      </c>
      <c r="B54" s="39"/>
      <c r="C54" s="93" t="s">
        <v>391</v>
      </c>
      <c r="D54" s="25" t="s">
        <v>98</v>
      </c>
      <c r="E54" s="96">
        <v>106</v>
      </c>
      <c r="F54" s="65"/>
      <c r="G54" s="63"/>
      <c r="H54" s="47">
        <f t="shared" si="7"/>
        <v>0</v>
      </c>
      <c r="I54" s="63"/>
      <c r="J54" s="63"/>
      <c r="K54" s="48">
        <f t="shared" si="8"/>
        <v>0</v>
      </c>
      <c r="L54" s="49">
        <f t="shared" si="9"/>
        <v>0</v>
      </c>
      <c r="M54" s="47">
        <f t="shared" si="10"/>
        <v>0</v>
      </c>
      <c r="N54" s="47">
        <f t="shared" si="11"/>
        <v>0</v>
      </c>
      <c r="O54" s="47">
        <f t="shared" si="12"/>
        <v>0</v>
      </c>
      <c r="P54" s="48">
        <f t="shared" si="13"/>
        <v>0</v>
      </c>
    </row>
    <row r="55" spans="1:16" ht="22.5" x14ac:dyDescent="0.2">
      <c r="A55" s="38">
        <v>39</v>
      </c>
      <c r="B55" s="39"/>
      <c r="C55" s="93" t="s">
        <v>392</v>
      </c>
      <c r="D55" s="25" t="s">
        <v>98</v>
      </c>
      <c r="E55" s="96">
        <v>14</v>
      </c>
      <c r="F55" s="65"/>
      <c r="G55" s="63"/>
      <c r="H55" s="47">
        <f t="shared" si="7"/>
        <v>0</v>
      </c>
      <c r="I55" s="63"/>
      <c r="J55" s="63"/>
      <c r="K55" s="48">
        <f t="shared" si="8"/>
        <v>0</v>
      </c>
      <c r="L55" s="49">
        <f t="shared" si="9"/>
        <v>0</v>
      </c>
      <c r="M55" s="47">
        <f t="shared" si="10"/>
        <v>0</v>
      </c>
      <c r="N55" s="47">
        <f t="shared" si="11"/>
        <v>0</v>
      </c>
      <c r="O55" s="47">
        <f t="shared" si="12"/>
        <v>0</v>
      </c>
      <c r="P55" s="48">
        <f t="shared" si="13"/>
        <v>0</v>
      </c>
    </row>
    <row r="56" spans="1:16" ht="22.5" x14ac:dyDescent="0.2">
      <c r="A56" s="38">
        <v>40</v>
      </c>
      <c r="B56" s="39"/>
      <c r="C56" s="93" t="s">
        <v>393</v>
      </c>
      <c r="D56" s="25" t="s">
        <v>98</v>
      </c>
      <c r="E56" s="96">
        <v>4</v>
      </c>
      <c r="F56" s="65"/>
      <c r="G56" s="63"/>
      <c r="H56" s="47">
        <f t="shared" si="7"/>
        <v>0</v>
      </c>
      <c r="I56" s="63"/>
      <c r="J56" s="63"/>
      <c r="K56" s="48">
        <f t="shared" si="8"/>
        <v>0</v>
      </c>
      <c r="L56" s="49">
        <f t="shared" si="9"/>
        <v>0</v>
      </c>
      <c r="M56" s="47">
        <f t="shared" si="10"/>
        <v>0</v>
      </c>
      <c r="N56" s="47">
        <f t="shared" si="11"/>
        <v>0</v>
      </c>
      <c r="O56" s="47">
        <f t="shared" si="12"/>
        <v>0</v>
      </c>
      <c r="P56" s="48">
        <f t="shared" si="13"/>
        <v>0</v>
      </c>
    </row>
    <row r="57" spans="1:16" ht="22.5" x14ac:dyDescent="0.2">
      <c r="A57" s="38">
        <v>41</v>
      </c>
      <c r="B57" s="39"/>
      <c r="C57" s="93" t="s">
        <v>394</v>
      </c>
      <c r="D57" s="25" t="s">
        <v>98</v>
      </c>
      <c r="E57" s="96">
        <v>4</v>
      </c>
      <c r="F57" s="65"/>
      <c r="G57" s="63"/>
      <c r="H57" s="47">
        <f t="shared" si="7"/>
        <v>0</v>
      </c>
      <c r="I57" s="63"/>
      <c r="J57" s="63"/>
      <c r="K57" s="48">
        <f t="shared" si="8"/>
        <v>0</v>
      </c>
      <c r="L57" s="49">
        <f t="shared" si="9"/>
        <v>0</v>
      </c>
      <c r="M57" s="47">
        <f t="shared" si="10"/>
        <v>0</v>
      </c>
      <c r="N57" s="47">
        <f t="shared" si="11"/>
        <v>0</v>
      </c>
      <c r="O57" s="47">
        <f t="shared" si="12"/>
        <v>0</v>
      </c>
      <c r="P57" s="48">
        <f t="shared" si="13"/>
        <v>0</v>
      </c>
    </row>
    <row r="58" spans="1:16" x14ac:dyDescent="0.2">
      <c r="A58" s="38">
        <v>42</v>
      </c>
      <c r="B58" s="39"/>
      <c r="C58" s="93" t="s">
        <v>356</v>
      </c>
      <c r="D58" s="25" t="s">
        <v>98</v>
      </c>
      <c r="E58" s="96">
        <v>60</v>
      </c>
      <c r="F58" s="65"/>
      <c r="G58" s="63"/>
      <c r="H58" s="47">
        <f t="shared" si="7"/>
        <v>0</v>
      </c>
      <c r="I58" s="63"/>
      <c r="J58" s="63"/>
      <c r="K58" s="48">
        <f t="shared" si="8"/>
        <v>0</v>
      </c>
      <c r="L58" s="49">
        <f t="shared" si="9"/>
        <v>0</v>
      </c>
      <c r="M58" s="47">
        <f t="shared" si="10"/>
        <v>0</v>
      </c>
      <c r="N58" s="47">
        <f t="shared" si="11"/>
        <v>0</v>
      </c>
      <c r="O58" s="47">
        <f t="shared" si="12"/>
        <v>0</v>
      </c>
      <c r="P58" s="48">
        <f t="shared" si="13"/>
        <v>0</v>
      </c>
    </row>
    <row r="59" spans="1:16" ht="45" x14ac:dyDescent="0.2">
      <c r="A59" s="38">
        <v>43</v>
      </c>
      <c r="B59" s="39"/>
      <c r="C59" s="93" t="s">
        <v>357</v>
      </c>
      <c r="D59" s="25" t="s">
        <v>82</v>
      </c>
      <c r="E59" s="96">
        <v>145</v>
      </c>
      <c r="F59" s="65"/>
      <c r="G59" s="63"/>
      <c r="H59" s="47">
        <f t="shared" si="7"/>
        <v>0</v>
      </c>
      <c r="I59" s="63"/>
      <c r="J59" s="63"/>
      <c r="K59" s="48">
        <f t="shared" si="8"/>
        <v>0</v>
      </c>
      <c r="L59" s="49">
        <f t="shared" si="9"/>
        <v>0</v>
      </c>
      <c r="M59" s="47">
        <f t="shared" si="10"/>
        <v>0</v>
      </c>
      <c r="N59" s="47">
        <f t="shared" si="11"/>
        <v>0</v>
      </c>
      <c r="O59" s="47">
        <f t="shared" si="12"/>
        <v>0</v>
      </c>
      <c r="P59" s="48">
        <f t="shared" si="13"/>
        <v>0</v>
      </c>
    </row>
    <row r="60" spans="1:16" ht="45" x14ac:dyDescent="0.2">
      <c r="A60" s="38">
        <v>44</v>
      </c>
      <c r="B60" s="39"/>
      <c r="C60" s="93" t="s">
        <v>358</v>
      </c>
      <c r="D60" s="25" t="s">
        <v>82</v>
      </c>
      <c r="E60" s="96">
        <v>102</v>
      </c>
      <c r="F60" s="65"/>
      <c r="G60" s="63"/>
      <c r="H60" s="47">
        <f t="shared" si="7"/>
        <v>0</v>
      </c>
      <c r="I60" s="63"/>
      <c r="J60" s="63"/>
      <c r="K60" s="48">
        <f t="shared" si="8"/>
        <v>0</v>
      </c>
      <c r="L60" s="49">
        <f t="shared" si="9"/>
        <v>0</v>
      </c>
      <c r="M60" s="47">
        <f t="shared" si="10"/>
        <v>0</v>
      </c>
      <c r="N60" s="47">
        <f t="shared" si="11"/>
        <v>0</v>
      </c>
      <c r="O60" s="47">
        <f t="shared" si="12"/>
        <v>0</v>
      </c>
      <c r="P60" s="48">
        <f t="shared" si="13"/>
        <v>0</v>
      </c>
    </row>
    <row r="61" spans="1:16" ht="45" x14ac:dyDescent="0.2">
      <c r="A61" s="38">
        <v>45</v>
      </c>
      <c r="B61" s="39"/>
      <c r="C61" s="93" t="s">
        <v>359</v>
      </c>
      <c r="D61" s="25" t="s">
        <v>82</v>
      </c>
      <c r="E61" s="96">
        <v>144</v>
      </c>
      <c r="F61" s="65"/>
      <c r="G61" s="63"/>
      <c r="H61" s="47">
        <f t="shared" si="7"/>
        <v>0</v>
      </c>
      <c r="I61" s="63"/>
      <c r="J61" s="63"/>
      <c r="K61" s="48">
        <f t="shared" si="8"/>
        <v>0</v>
      </c>
      <c r="L61" s="49">
        <f t="shared" si="9"/>
        <v>0</v>
      </c>
      <c r="M61" s="47">
        <f t="shared" si="10"/>
        <v>0</v>
      </c>
      <c r="N61" s="47">
        <f t="shared" si="11"/>
        <v>0</v>
      </c>
      <c r="O61" s="47">
        <f t="shared" si="12"/>
        <v>0</v>
      </c>
      <c r="P61" s="48">
        <f t="shared" si="13"/>
        <v>0</v>
      </c>
    </row>
    <row r="62" spans="1:16" ht="45" x14ac:dyDescent="0.2">
      <c r="A62" s="38">
        <v>46</v>
      </c>
      <c r="B62" s="39"/>
      <c r="C62" s="93" t="s">
        <v>360</v>
      </c>
      <c r="D62" s="25" t="s">
        <v>82</v>
      </c>
      <c r="E62" s="96">
        <v>45</v>
      </c>
      <c r="F62" s="65"/>
      <c r="G62" s="63"/>
      <c r="H62" s="47">
        <f t="shared" si="7"/>
        <v>0</v>
      </c>
      <c r="I62" s="63"/>
      <c r="J62" s="63"/>
      <c r="K62" s="48">
        <f t="shared" si="8"/>
        <v>0</v>
      </c>
      <c r="L62" s="49">
        <f t="shared" si="9"/>
        <v>0</v>
      </c>
      <c r="M62" s="47">
        <f t="shared" si="10"/>
        <v>0</v>
      </c>
      <c r="N62" s="47">
        <f t="shared" si="11"/>
        <v>0</v>
      </c>
      <c r="O62" s="47">
        <f t="shared" si="12"/>
        <v>0</v>
      </c>
      <c r="P62" s="48">
        <f t="shared" si="13"/>
        <v>0</v>
      </c>
    </row>
    <row r="63" spans="1:16" x14ac:dyDescent="0.2">
      <c r="A63" s="38">
        <v>47</v>
      </c>
      <c r="B63" s="39"/>
      <c r="C63" s="93" t="s">
        <v>361</v>
      </c>
      <c r="D63" s="25" t="s">
        <v>68</v>
      </c>
      <c r="E63" s="96">
        <v>1</v>
      </c>
      <c r="F63" s="65"/>
      <c r="G63" s="63"/>
      <c r="H63" s="47">
        <f t="shared" si="7"/>
        <v>0</v>
      </c>
      <c r="I63" s="63"/>
      <c r="J63" s="63"/>
      <c r="K63" s="48">
        <f t="shared" si="8"/>
        <v>0</v>
      </c>
      <c r="L63" s="49">
        <f t="shared" si="9"/>
        <v>0</v>
      </c>
      <c r="M63" s="47">
        <f t="shared" si="10"/>
        <v>0</v>
      </c>
      <c r="N63" s="47">
        <f t="shared" si="11"/>
        <v>0</v>
      </c>
      <c r="O63" s="47">
        <f t="shared" si="12"/>
        <v>0</v>
      </c>
      <c r="P63" s="48">
        <f t="shared" si="13"/>
        <v>0</v>
      </c>
    </row>
    <row r="64" spans="1:16" x14ac:dyDescent="0.2">
      <c r="A64" s="38">
        <v>48</v>
      </c>
      <c r="B64" s="39"/>
      <c r="C64" s="93" t="s">
        <v>362</v>
      </c>
      <c r="D64" s="25" t="s">
        <v>68</v>
      </c>
      <c r="E64" s="96">
        <v>1</v>
      </c>
      <c r="F64" s="65"/>
      <c r="G64" s="63"/>
      <c r="H64" s="47">
        <f t="shared" si="7"/>
        <v>0</v>
      </c>
      <c r="I64" s="63"/>
      <c r="J64" s="63"/>
      <c r="K64" s="48">
        <f t="shared" si="8"/>
        <v>0</v>
      </c>
      <c r="L64" s="49">
        <f t="shared" si="9"/>
        <v>0</v>
      </c>
      <c r="M64" s="47">
        <f t="shared" si="10"/>
        <v>0</v>
      </c>
      <c r="N64" s="47">
        <f t="shared" si="11"/>
        <v>0</v>
      </c>
      <c r="O64" s="47">
        <f t="shared" si="12"/>
        <v>0</v>
      </c>
      <c r="P64" s="48">
        <f t="shared" si="13"/>
        <v>0</v>
      </c>
    </row>
    <row r="65" spans="1:16" x14ac:dyDescent="0.2">
      <c r="A65" s="38">
        <v>49</v>
      </c>
      <c r="B65" s="39"/>
      <c r="C65" s="93" t="s">
        <v>299</v>
      </c>
      <c r="D65" s="25" t="s">
        <v>68</v>
      </c>
      <c r="E65" s="96">
        <v>1</v>
      </c>
      <c r="F65" s="65"/>
      <c r="G65" s="63"/>
      <c r="H65" s="47">
        <f t="shared" si="7"/>
        <v>0</v>
      </c>
      <c r="I65" s="63"/>
      <c r="J65" s="63"/>
      <c r="K65" s="48">
        <f t="shared" si="8"/>
        <v>0</v>
      </c>
      <c r="L65" s="49">
        <f t="shared" si="9"/>
        <v>0</v>
      </c>
      <c r="M65" s="47">
        <f t="shared" si="10"/>
        <v>0</v>
      </c>
      <c r="N65" s="47">
        <f t="shared" si="11"/>
        <v>0</v>
      </c>
      <c r="O65" s="47">
        <f t="shared" si="12"/>
        <v>0</v>
      </c>
      <c r="P65" s="48">
        <f t="shared" si="13"/>
        <v>0</v>
      </c>
    </row>
    <row r="66" spans="1:16" x14ac:dyDescent="0.2">
      <c r="A66" s="38">
        <v>50</v>
      </c>
      <c r="B66" s="39"/>
      <c r="C66" s="93" t="s">
        <v>300</v>
      </c>
      <c r="D66" s="25" t="s">
        <v>68</v>
      </c>
      <c r="E66" s="96">
        <v>1</v>
      </c>
      <c r="F66" s="65"/>
      <c r="G66" s="63"/>
      <c r="H66" s="47">
        <f t="shared" si="7"/>
        <v>0</v>
      </c>
      <c r="I66" s="63"/>
      <c r="J66" s="63"/>
      <c r="K66" s="48">
        <f t="shared" si="8"/>
        <v>0</v>
      </c>
      <c r="L66" s="49">
        <f t="shared" si="9"/>
        <v>0</v>
      </c>
      <c r="M66" s="47">
        <f t="shared" si="10"/>
        <v>0</v>
      </c>
      <c r="N66" s="47">
        <f t="shared" si="11"/>
        <v>0</v>
      </c>
      <c r="O66" s="47">
        <f t="shared" si="12"/>
        <v>0</v>
      </c>
      <c r="P66" s="48">
        <f t="shared" si="13"/>
        <v>0</v>
      </c>
    </row>
    <row r="67" spans="1:16" x14ac:dyDescent="0.2">
      <c r="A67" s="38">
        <v>51</v>
      </c>
      <c r="B67" s="39"/>
      <c r="C67" s="93" t="s">
        <v>301</v>
      </c>
      <c r="D67" s="25" t="s">
        <v>68</v>
      </c>
      <c r="E67" s="96">
        <v>1</v>
      </c>
      <c r="F67" s="65"/>
      <c r="G67" s="63"/>
      <c r="H67" s="47">
        <f t="shared" si="7"/>
        <v>0</v>
      </c>
      <c r="I67" s="63"/>
      <c r="J67" s="63"/>
      <c r="K67" s="48">
        <f t="shared" si="8"/>
        <v>0</v>
      </c>
      <c r="L67" s="49">
        <f t="shared" si="9"/>
        <v>0</v>
      </c>
      <c r="M67" s="47">
        <f t="shared" si="10"/>
        <v>0</v>
      </c>
      <c r="N67" s="47">
        <f t="shared" si="11"/>
        <v>0</v>
      </c>
      <c r="O67" s="47">
        <f t="shared" si="12"/>
        <v>0</v>
      </c>
      <c r="P67" s="48">
        <f t="shared" si="13"/>
        <v>0</v>
      </c>
    </row>
    <row r="68" spans="1:16" x14ac:dyDescent="0.2">
      <c r="A68" s="38">
        <v>52</v>
      </c>
      <c r="B68" s="39"/>
      <c r="C68" s="93" t="s">
        <v>302</v>
      </c>
      <c r="D68" s="25" t="s">
        <v>68</v>
      </c>
      <c r="E68" s="96">
        <v>1</v>
      </c>
      <c r="F68" s="65"/>
      <c r="G68" s="63"/>
      <c r="H68" s="47">
        <f t="shared" si="7"/>
        <v>0</v>
      </c>
      <c r="I68" s="63"/>
      <c r="J68" s="63"/>
      <c r="K68" s="48">
        <f t="shared" si="8"/>
        <v>0</v>
      </c>
      <c r="L68" s="49">
        <f t="shared" si="9"/>
        <v>0</v>
      </c>
      <c r="M68" s="47">
        <f t="shared" si="10"/>
        <v>0</v>
      </c>
      <c r="N68" s="47">
        <f t="shared" si="11"/>
        <v>0</v>
      </c>
      <c r="O68" s="47">
        <f t="shared" si="12"/>
        <v>0</v>
      </c>
      <c r="P68" s="48">
        <f t="shared" si="13"/>
        <v>0</v>
      </c>
    </row>
    <row r="69" spans="1:16" ht="33.75" x14ac:dyDescent="0.2">
      <c r="A69" s="38">
        <v>53</v>
      </c>
      <c r="B69" s="39"/>
      <c r="C69" s="93" t="s">
        <v>363</v>
      </c>
      <c r="D69" s="25" t="s">
        <v>68</v>
      </c>
      <c r="E69" s="96">
        <v>1</v>
      </c>
      <c r="F69" s="65"/>
      <c r="G69" s="63"/>
      <c r="H69" s="47">
        <f t="shared" si="7"/>
        <v>0</v>
      </c>
      <c r="I69" s="63"/>
      <c r="J69" s="63"/>
      <c r="K69" s="48">
        <f t="shared" si="8"/>
        <v>0</v>
      </c>
      <c r="L69" s="49">
        <f t="shared" si="9"/>
        <v>0</v>
      </c>
      <c r="M69" s="47">
        <f t="shared" si="10"/>
        <v>0</v>
      </c>
      <c r="N69" s="47">
        <f t="shared" si="11"/>
        <v>0</v>
      </c>
      <c r="O69" s="47">
        <f t="shared" si="12"/>
        <v>0</v>
      </c>
      <c r="P69" s="48">
        <f t="shared" si="13"/>
        <v>0</v>
      </c>
    </row>
    <row r="70" spans="1:16" ht="33.75" x14ac:dyDescent="0.2">
      <c r="A70" s="38">
        <v>54</v>
      </c>
      <c r="B70" s="39"/>
      <c r="C70" s="93" t="s">
        <v>364</v>
      </c>
      <c r="D70" s="25" t="s">
        <v>68</v>
      </c>
      <c r="E70" s="96">
        <v>140</v>
      </c>
      <c r="F70" s="65"/>
      <c r="G70" s="63"/>
      <c r="H70" s="47">
        <f t="shared" si="7"/>
        <v>0</v>
      </c>
      <c r="I70" s="63"/>
      <c r="J70" s="63"/>
      <c r="K70" s="48">
        <f t="shared" si="8"/>
        <v>0</v>
      </c>
      <c r="L70" s="49">
        <f t="shared" si="9"/>
        <v>0</v>
      </c>
      <c r="M70" s="47">
        <f t="shared" si="10"/>
        <v>0</v>
      </c>
      <c r="N70" s="47">
        <f t="shared" si="11"/>
        <v>0</v>
      </c>
      <c r="O70" s="47">
        <f t="shared" si="12"/>
        <v>0</v>
      </c>
      <c r="P70" s="48">
        <f t="shared" si="13"/>
        <v>0</v>
      </c>
    </row>
    <row r="71" spans="1:16" ht="22.5" x14ac:dyDescent="0.2">
      <c r="A71" s="38">
        <v>55</v>
      </c>
      <c r="B71" s="39"/>
      <c r="C71" s="93" t="s">
        <v>365</v>
      </c>
      <c r="D71" s="25" t="s">
        <v>68</v>
      </c>
      <c r="E71" s="96">
        <v>140</v>
      </c>
      <c r="F71" s="65"/>
      <c r="G71" s="63"/>
      <c r="H71" s="47">
        <f t="shared" si="7"/>
        <v>0</v>
      </c>
      <c r="I71" s="63"/>
      <c r="J71" s="63"/>
      <c r="K71" s="48">
        <f t="shared" si="8"/>
        <v>0</v>
      </c>
      <c r="L71" s="49">
        <f t="shared" si="9"/>
        <v>0</v>
      </c>
      <c r="M71" s="47">
        <f t="shared" si="10"/>
        <v>0</v>
      </c>
      <c r="N71" s="47">
        <f t="shared" si="11"/>
        <v>0</v>
      </c>
      <c r="O71" s="47">
        <f t="shared" si="12"/>
        <v>0</v>
      </c>
      <c r="P71" s="48">
        <f t="shared" si="13"/>
        <v>0</v>
      </c>
    </row>
    <row r="72" spans="1:16" x14ac:dyDescent="0.2">
      <c r="A72" s="38">
        <v>56</v>
      </c>
      <c r="B72" s="39"/>
      <c r="C72" s="93" t="s">
        <v>366</v>
      </c>
      <c r="D72" s="25" t="s">
        <v>68</v>
      </c>
      <c r="E72" s="96">
        <v>1</v>
      </c>
      <c r="F72" s="65"/>
      <c r="G72" s="63"/>
      <c r="H72" s="47">
        <f t="shared" si="7"/>
        <v>0</v>
      </c>
      <c r="I72" s="63"/>
      <c r="J72" s="63"/>
      <c r="K72" s="48">
        <f t="shared" si="8"/>
        <v>0</v>
      </c>
      <c r="L72" s="49">
        <f t="shared" si="9"/>
        <v>0</v>
      </c>
      <c r="M72" s="47">
        <f t="shared" si="10"/>
        <v>0</v>
      </c>
      <c r="N72" s="47">
        <f t="shared" si="11"/>
        <v>0</v>
      </c>
      <c r="O72" s="47">
        <f t="shared" si="12"/>
        <v>0</v>
      </c>
      <c r="P72" s="48">
        <f t="shared" si="13"/>
        <v>0</v>
      </c>
    </row>
    <row r="73" spans="1:16" x14ac:dyDescent="0.2">
      <c r="A73" s="38">
        <v>57</v>
      </c>
      <c r="B73" s="39"/>
      <c r="C73" s="93" t="s">
        <v>367</v>
      </c>
      <c r="D73" s="25" t="s">
        <v>68</v>
      </c>
      <c r="E73" s="96">
        <v>1</v>
      </c>
      <c r="F73" s="65"/>
      <c r="G73" s="63"/>
      <c r="H73" s="47">
        <f t="shared" si="7"/>
        <v>0</v>
      </c>
      <c r="I73" s="63"/>
      <c r="J73" s="63"/>
      <c r="K73" s="48">
        <f t="shared" si="8"/>
        <v>0</v>
      </c>
      <c r="L73" s="49">
        <f t="shared" si="9"/>
        <v>0</v>
      </c>
      <c r="M73" s="47">
        <f t="shared" si="10"/>
        <v>0</v>
      </c>
      <c r="N73" s="47">
        <f t="shared" si="11"/>
        <v>0</v>
      </c>
      <c r="O73" s="47">
        <f t="shared" si="12"/>
        <v>0</v>
      </c>
      <c r="P73" s="48">
        <f t="shared" si="13"/>
        <v>0</v>
      </c>
    </row>
    <row r="74" spans="1:16" ht="33.75" x14ac:dyDescent="0.2">
      <c r="A74" s="38">
        <v>58</v>
      </c>
      <c r="B74" s="39"/>
      <c r="C74" s="93" t="s">
        <v>368</v>
      </c>
      <c r="D74" s="25" t="s">
        <v>98</v>
      </c>
      <c r="E74" s="96">
        <v>108</v>
      </c>
      <c r="F74" s="65"/>
      <c r="G74" s="63"/>
      <c r="H74" s="47">
        <f t="shared" si="7"/>
        <v>0</v>
      </c>
      <c r="I74" s="63"/>
      <c r="J74" s="63"/>
      <c r="K74" s="48">
        <f t="shared" si="8"/>
        <v>0</v>
      </c>
      <c r="L74" s="49">
        <f t="shared" si="9"/>
        <v>0</v>
      </c>
      <c r="M74" s="47">
        <f t="shared" si="10"/>
        <v>0</v>
      </c>
      <c r="N74" s="47">
        <f t="shared" si="11"/>
        <v>0</v>
      </c>
      <c r="O74" s="47">
        <f t="shared" si="12"/>
        <v>0</v>
      </c>
      <c r="P74" s="48">
        <f t="shared" si="13"/>
        <v>0</v>
      </c>
    </row>
    <row r="75" spans="1:16" x14ac:dyDescent="0.2">
      <c r="A75" s="38">
        <v>59</v>
      </c>
      <c r="B75" s="39"/>
      <c r="C75" s="93" t="s">
        <v>369</v>
      </c>
      <c r="D75" s="25" t="s">
        <v>308</v>
      </c>
      <c r="E75" s="96">
        <v>1</v>
      </c>
      <c r="F75" s="65"/>
      <c r="G75" s="63"/>
      <c r="H75" s="47">
        <f t="shared" si="7"/>
        <v>0</v>
      </c>
      <c r="I75" s="63"/>
      <c r="J75" s="63"/>
      <c r="K75" s="48">
        <f t="shared" si="8"/>
        <v>0</v>
      </c>
      <c r="L75" s="49">
        <f t="shared" si="9"/>
        <v>0</v>
      </c>
      <c r="M75" s="47">
        <f t="shared" si="10"/>
        <v>0</v>
      </c>
      <c r="N75" s="47">
        <f t="shared" si="11"/>
        <v>0</v>
      </c>
      <c r="O75" s="47">
        <f t="shared" si="12"/>
        <v>0</v>
      </c>
      <c r="P75" s="48">
        <f t="shared" si="13"/>
        <v>0</v>
      </c>
    </row>
    <row r="76" spans="1:16" x14ac:dyDescent="0.2">
      <c r="A76" s="38">
        <v>60</v>
      </c>
      <c r="B76" s="39"/>
      <c r="C76" s="93" t="s">
        <v>309</v>
      </c>
      <c r="D76" s="25" t="s">
        <v>308</v>
      </c>
      <c r="E76" s="96">
        <v>1</v>
      </c>
      <c r="F76" s="65"/>
      <c r="G76" s="63"/>
      <c r="H76" s="47">
        <f t="shared" si="7"/>
        <v>0</v>
      </c>
      <c r="I76" s="63"/>
      <c r="J76" s="63"/>
      <c r="K76" s="48">
        <f t="shared" si="8"/>
        <v>0</v>
      </c>
      <c r="L76" s="49">
        <f t="shared" si="9"/>
        <v>0</v>
      </c>
      <c r="M76" s="47">
        <f t="shared" si="10"/>
        <v>0</v>
      </c>
      <c r="N76" s="47">
        <f t="shared" si="11"/>
        <v>0</v>
      </c>
      <c r="O76" s="47">
        <f t="shared" si="12"/>
        <v>0</v>
      </c>
      <c r="P76" s="48">
        <f t="shared" si="13"/>
        <v>0</v>
      </c>
    </row>
    <row r="77" spans="1:16" x14ac:dyDescent="0.2">
      <c r="A77" s="38">
        <v>61</v>
      </c>
      <c r="B77" s="39"/>
      <c r="C77" s="93" t="s">
        <v>370</v>
      </c>
      <c r="D77" s="25" t="s">
        <v>308</v>
      </c>
      <c r="E77" s="96">
        <v>1</v>
      </c>
      <c r="F77" s="65"/>
      <c r="G77" s="63"/>
      <c r="H77" s="47">
        <f t="shared" si="7"/>
        <v>0</v>
      </c>
      <c r="I77" s="63"/>
      <c r="J77" s="63"/>
      <c r="K77" s="48">
        <f t="shared" si="8"/>
        <v>0</v>
      </c>
      <c r="L77" s="49">
        <f t="shared" si="9"/>
        <v>0</v>
      </c>
      <c r="M77" s="47">
        <f t="shared" si="10"/>
        <v>0</v>
      </c>
      <c r="N77" s="47">
        <f t="shared" si="11"/>
        <v>0</v>
      </c>
      <c r="O77" s="47">
        <f t="shared" si="12"/>
        <v>0</v>
      </c>
      <c r="P77" s="48">
        <f t="shared" si="13"/>
        <v>0</v>
      </c>
    </row>
    <row r="78" spans="1:16" x14ac:dyDescent="0.2">
      <c r="A78" s="38"/>
      <c r="B78" s="39"/>
      <c r="C78" s="94" t="s">
        <v>87</v>
      </c>
      <c r="D78" s="25"/>
      <c r="E78" s="96"/>
      <c r="F78" s="65"/>
      <c r="G78" s="63"/>
      <c r="H78" s="47">
        <f t="shared" si="7"/>
        <v>0</v>
      </c>
      <c r="I78" s="63"/>
      <c r="J78" s="63"/>
      <c r="K78" s="48">
        <f t="shared" si="8"/>
        <v>0</v>
      </c>
      <c r="L78" s="49">
        <f t="shared" si="9"/>
        <v>0</v>
      </c>
      <c r="M78" s="47">
        <f t="shared" si="10"/>
        <v>0</v>
      </c>
      <c r="N78" s="47">
        <f t="shared" si="11"/>
        <v>0</v>
      </c>
      <c r="O78" s="47">
        <f t="shared" si="12"/>
        <v>0</v>
      </c>
      <c r="P78" s="48">
        <f t="shared" si="13"/>
        <v>0</v>
      </c>
    </row>
    <row r="79" spans="1:16" ht="12" thickBot="1" x14ac:dyDescent="0.25">
      <c r="A79" s="38">
        <v>1</v>
      </c>
      <c r="B79" s="39"/>
      <c r="C79" s="93" t="s">
        <v>315</v>
      </c>
      <c r="D79" s="25" t="s">
        <v>68</v>
      </c>
      <c r="E79" s="96">
        <v>1</v>
      </c>
      <c r="F79" s="65"/>
      <c r="G79" s="63"/>
      <c r="H79" s="47">
        <f t="shared" ref="H79" si="14">ROUND(F79*G79,2)</f>
        <v>0</v>
      </c>
      <c r="I79" s="63"/>
      <c r="J79" s="63"/>
      <c r="K79" s="48">
        <f t="shared" ref="K79" si="15">SUM(H79:J79)</f>
        <v>0</v>
      </c>
      <c r="L79" s="49">
        <f t="shared" ref="L79" si="16">ROUND(E79*F79,2)</f>
        <v>0</v>
      </c>
      <c r="M79" s="47">
        <f t="shared" ref="M79" si="17">ROUND(H79*E79,2)</f>
        <v>0</v>
      </c>
      <c r="N79" s="47">
        <f t="shared" ref="N79" si="18">ROUND(I79*E79,2)</f>
        <v>0</v>
      </c>
      <c r="O79" s="47">
        <f t="shared" ref="O79" si="19">ROUND(J79*E79,2)</f>
        <v>0</v>
      </c>
      <c r="P79" s="48">
        <f t="shared" ref="P79" si="20">SUM(M79:O79)</f>
        <v>0</v>
      </c>
    </row>
    <row r="80" spans="1:16" ht="12" thickBot="1" x14ac:dyDescent="0.25">
      <c r="A80" s="147" t="s">
        <v>92</v>
      </c>
      <c r="B80" s="148"/>
      <c r="C80" s="148"/>
      <c r="D80" s="148"/>
      <c r="E80" s="148"/>
      <c r="F80" s="148"/>
      <c r="G80" s="148"/>
      <c r="H80" s="148"/>
      <c r="I80" s="148"/>
      <c r="J80" s="148"/>
      <c r="K80" s="149"/>
      <c r="L80" s="66">
        <f>SUM(L14:L79)</f>
        <v>0</v>
      </c>
      <c r="M80" s="67">
        <f>SUM(M14:M79)</f>
        <v>0</v>
      </c>
      <c r="N80" s="67">
        <f>SUM(N14:N79)</f>
        <v>0</v>
      </c>
      <c r="O80" s="67">
        <f>SUM(O14:O79)</f>
        <v>0</v>
      </c>
      <c r="P80" s="68">
        <f>SUM(P14:P79)</f>
        <v>0</v>
      </c>
    </row>
    <row r="81" spans="1:16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" t="s">
        <v>14</v>
      </c>
      <c r="B83" s="17"/>
      <c r="C83" s="146">
        <f>'Kops a'!C33:H33</f>
        <v>0</v>
      </c>
      <c r="D83" s="146"/>
      <c r="E83" s="146"/>
      <c r="F83" s="146"/>
      <c r="G83" s="146"/>
      <c r="H83" s="146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98" t="s">
        <v>15</v>
      </c>
      <c r="D84" s="98"/>
      <c r="E84" s="98"/>
      <c r="F84" s="98"/>
      <c r="G84" s="98"/>
      <c r="H84" s="98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85" t="str">
        <f>'Kops a'!A36</f>
        <v>Tāme sastādīta</v>
      </c>
      <c r="B86" s="86"/>
      <c r="C86" s="86"/>
      <c r="D86" s="86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1" t="s">
        <v>37</v>
      </c>
      <c r="B88" s="17"/>
      <c r="C88" s="146">
        <f>'Kops a'!C38:H38</f>
        <v>0</v>
      </c>
      <c r="D88" s="146"/>
      <c r="E88" s="146"/>
      <c r="F88" s="146"/>
      <c r="G88" s="146"/>
      <c r="H88" s="146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98" t="s">
        <v>15</v>
      </c>
      <c r="D89" s="98"/>
      <c r="E89" s="98"/>
      <c r="F89" s="98"/>
      <c r="G89" s="98"/>
      <c r="H89" s="98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85" t="s">
        <v>54</v>
      </c>
      <c r="B91" s="86"/>
      <c r="C91" s="90">
        <f>'Kops a'!C41</f>
        <v>0</v>
      </c>
      <c r="D91" s="50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89:H89"/>
    <mergeCell ref="C4:I4"/>
    <mergeCell ref="F12:K12"/>
    <mergeCell ref="J9:M9"/>
    <mergeCell ref="D8:L8"/>
    <mergeCell ref="A80:K80"/>
    <mergeCell ref="C83:H83"/>
    <mergeCell ref="C84:H84"/>
    <mergeCell ref="C88:H88"/>
    <mergeCell ref="A9:I9"/>
  </mergeCells>
  <conditionalFormatting sqref="I14:J14 A14:G14 A15:E79">
    <cfRule type="cellIs" dxfId="48" priority="35" operator="equal">
      <formula>0</formula>
    </cfRule>
  </conditionalFormatting>
  <conditionalFormatting sqref="N9:O9 K14:P14">
    <cfRule type="cellIs" dxfId="47" priority="34" operator="equal">
      <formula>0</formula>
    </cfRule>
  </conditionalFormatting>
  <conditionalFormatting sqref="C2:I2">
    <cfRule type="cellIs" dxfId="46" priority="31" operator="equal">
      <formula>0</formula>
    </cfRule>
  </conditionalFormatting>
  <conditionalFormatting sqref="O10">
    <cfRule type="cellIs" dxfId="45" priority="30" operator="equal">
      <formula>"20__. gada __. _________"</formula>
    </cfRule>
  </conditionalFormatting>
  <conditionalFormatting sqref="A80:K80">
    <cfRule type="containsText" dxfId="44" priority="29" operator="containsText" text="Tiešās izmaksas kopā, t. sk. darba devēja sociālais nodoklis __.__% ">
      <formula>NOT(ISERROR(SEARCH("Tiešās izmaksas kopā, t. sk. darba devēja sociālais nodoklis __.__% ",A80)))</formula>
    </cfRule>
  </conditionalFormatting>
  <conditionalFormatting sqref="L80:P80">
    <cfRule type="cellIs" dxfId="43" priority="24" operator="equal">
      <formula>0</formula>
    </cfRule>
  </conditionalFormatting>
  <conditionalFormatting sqref="C4:I4">
    <cfRule type="cellIs" dxfId="42" priority="23" operator="equal">
      <formula>0</formula>
    </cfRule>
  </conditionalFormatting>
  <conditionalFormatting sqref="D5:L8">
    <cfRule type="cellIs" dxfId="41" priority="19" operator="equal">
      <formula>0</formula>
    </cfRule>
  </conditionalFormatting>
  <conditionalFormatting sqref="P10">
    <cfRule type="cellIs" dxfId="40" priority="15" operator="equal">
      <formula>"20__. gada __. _________"</formula>
    </cfRule>
  </conditionalFormatting>
  <conditionalFormatting sqref="C88:H88">
    <cfRule type="cellIs" dxfId="39" priority="12" operator="equal">
      <formula>0</formula>
    </cfRule>
  </conditionalFormatting>
  <conditionalFormatting sqref="C83:H83">
    <cfRule type="cellIs" dxfId="38" priority="11" operator="equal">
      <formula>0</formula>
    </cfRule>
  </conditionalFormatting>
  <conditionalFormatting sqref="C88:H88 C91 C83:H83">
    <cfRule type="cellIs" dxfId="37" priority="10" operator="equal">
      <formula>0</formula>
    </cfRule>
  </conditionalFormatting>
  <conditionalFormatting sqref="D1">
    <cfRule type="cellIs" dxfId="36" priority="9" operator="equal">
      <formula>0</formula>
    </cfRule>
  </conditionalFormatting>
  <conditionalFormatting sqref="A9">
    <cfRule type="containsText" dxfId="35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H14">
    <cfRule type="cellIs" dxfId="6" priority="4" operator="equal">
      <formula>0</formula>
    </cfRule>
  </conditionalFormatting>
  <conditionalFormatting sqref="I15:J79 F15:G79">
    <cfRule type="cellIs" dxfId="2" priority="3" operator="equal">
      <formula>0</formula>
    </cfRule>
  </conditionalFormatting>
  <conditionalFormatting sqref="K15:P79">
    <cfRule type="cellIs" dxfId="1" priority="2" operator="equal">
      <formula>0</formula>
    </cfRule>
  </conditionalFormatting>
  <conditionalFormatting sqref="H15:H79">
    <cfRule type="cellIs" dxfId="0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9C848299-F747-4D4C-BE47-58A1BBDB8A5B}">
            <xm:f>NOT(ISERROR(SEARCH("Tāme sastādīta ____. gada ___. ______________",A86)))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A86</xm:sqref>
        </x14:conditionalFormatting>
        <x14:conditionalFormatting xmlns:xm="http://schemas.microsoft.com/office/excel/2006/main">
          <x14:cfRule type="containsText" priority="13" operator="containsText" id="{1A9581D5-9790-4D5D-94E5-4E7B8C258AD0}">
            <xm:f>NOT(ISERROR(SEARCH("Sertifikāta Nr. _________________________________",A91)))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1"/>
  <sheetViews>
    <sheetView workbookViewId="0">
      <selection activeCell="Q25" sqref="Q25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00"/>
      <c r="H1" s="100"/>
      <c r="I1" s="100"/>
    </row>
    <row r="2" spans="1:9" x14ac:dyDescent="0.2">
      <c r="A2" s="140" t="s">
        <v>16</v>
      </c>
      <c r="B2" s="140"/>
      <c r="C2" s="140"/>
      <c r="D2" s="140"/>
      <c r="E2" s="140"/>
      <c r="F2" s="140"/>
      <c r="G2" s="140"/>
      <c r="H2" s="140"/>
      <c r="I2" s="140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41" t="s">
        <v>17</v>
      </c>
      <c r="D4" s="141"/>
      <c r="E4" s="141"/>
      <c r="F4" s="141"/>
      <c r="G4" s="141"/>
      <c r="H4" s="141"/>
      <c r="I4" s="141"/>
    </row>
    <row r="5" spans="1:9" ht="11.25" customHeight="1" x14ac:dyDescent="0.2">
      <c r="A5" s="84"/>
      <c r="B5" s="84"/>
      <c r="C5" s="143" t="s">
        <v>52</v>
      </c>
      <c r="D5" s="143"/>
      <c r="E5" s="143"/>
      <c r="F5" s="143"/>
      <c r="G5" s="143"/>
      <c r="H5" s="143"/>
      <c r="I5" s="143"/>
    </row>
    <row r="6" spans="1:9" ht="24.95" customHeight="1" x14ac:dyDescent="0.2">
      <c r="A6" s="139" t="s">
        <v>18</v>
      </c>
      <c r="B6" s="139"/>
      <c r="C6" s="139"/>
      <c r="D6" s="142" t="str">
        <f>'Kopt a'!B13</f>
        <v>Daudzdzīvokļu dzīvojamās mājas, Kastaņu ielā 2A, Jelgavā vienkāršotas fasādes atjaunošana</v>
      </c>
      <c r="E6" s="142"/>
      <c r="F6" s="142"/>
      <c r="G6" s="142"/>
      <c r="H6" s="142"/>
      <c r="I6" s="142"/>
    </row>
    <row r="7" spans="1:9" ht="24.95" customHeight="1" x14ac:dyDescent="0.2">
      <c r="A7" s="139" t="s">
        <v>6</v>
      </c>
      <c r="B7" s="139"/>
      <c r="C7" s="139"/>
      <c r="D7" s="137" t="str">
        <f>'Kopt a'!B14</f>
        <v>Daudzdzīvokļu dzīvojamās mājas, Kastaņu ielā 2A, Jelgavā vienkāršotas fasādes atjaunošana</v>
      </c>
      <c r="E7" s="137"/>
      <c r="F7" s="137"/>
      <c r="G7" s="137"/>
      <c r="H7" s="137"/>
      <c r="I7" s="137"/>
    </row>
    <row r="8" spans="1:9" x14ac:dyDescent="0.2">
      <c r="A8" s="136" t="s">
        <v>19</v>
      </c>
      <c r="B8" s="136"/>
      <c r="C8" s="136"/>
      <c r="D8" s="137" t="str">
        <f>'Kopt a'!B15</f>
        <v>Kastaņu iela 2A, Jelgava</v>
      </c>
      <c r="E8" s="137"/>
      <c r="F8" s="137"/>
      <c r="G8" s="137"/>
      <c r="H8" s="137"/>
      <c r="I8" s="137"/>
    </row>
    <row r="9" spans="1:9" x14ac:dyDescent="0.2">
      <c r="A9" s="136" t="s">
        <v>20</v>
      </c>
      <c r="B9" s="136"/>
      <c r="C9" s="136"/>
      <c r="D9" s="137">
        <f>'Kopt a'!B16</f>
        <v>0</v>
      </c>
      <c r="E9" s="137"/>
      <c r="F9" s="137"/>
      <c r="G9" s="137"/>
      <c r="H9" s="137"/>
      <c r="I9" s="137"/>
    </row>
    <row r="10" spans="1:9" x14ac:dyDescent="0.2">
      <c r="C10" s="4" t="s">
        <v>21</v>
      </c>
      <c r="D10" s="138">
        <f>E28</f>
        <v>0</v>
      </c>
      <c r="E10" s="138"/>
      <c r="F10" s="77"/>
      <c r="G10" s="77"/>
      <c r="H10" s="77"/>
      <c r="I10" s="77"/>
    </row>
    <row r="11" spans="1:9" x14ac:dyDescent="0.2">
      <c r="C11" s="4" t="s">
        <v>22</v>
      </c>
      <c r="D11" s="138">
        <f>I24</f>
        <v>0</v>
      </c>
      <c r="E11" s="138"/>
      <c r="F11" s="77"/>
      <c r="G11" s="77"/>
      <c r="H11" s="77"/>
      <c r="I11" s="77"/>
    </row>
    <row r="12" spans="1:9" ht="12" thickBot="1" x14ac:dyDescent="0.25">
      <c r="F12" s="18"/>
      <c r="G12" s="18"/>
      <c r="H12" s="18"/>
      <c r="I12" s="18"/>
    </row>
    <row r="13" spans="1:9" x14ac:dyDescent="0.2">
      <c r="A13" s="120" t="s">
        <v>23</v>
      </c>
      <c r="B13" s="122" t="s">
        <v>24</v>
      </c>
      <c r="C13" s="124" t="s">
        <v>25</v>
      </c>
      <c r="D13" s="125"/>
      <c r="E13" s="128" t="s">
        <v>26</v>
      </c>
      <c r="F13" s="132" t="s">
        <v>27</v>
      </c>
      <c r="G13" s="133"/>
      <c r="H13" s="133"/>
      <c r="I13" s="134" t="s">
        <v>28</v>
      </c>
    </row>
    <row r="14" spans="1:9" ht="23.25" thickBot="1" x14ac:dyDescent="0.25">
      <c r="A14" s="121"/>
      <c r="B14" s="123"/>
      <c r="C14" s="126"/>
      <c r="D14" s="127"/>
      <c r="E14" s="129"/>
      <c r="F14" s="19" t="s">
        <v>29</v>
      </c>
      <c r="G14" s="20" t="s">
        <v>30</v>
      </c>
      <c r="H14" s="20" t="s">
        <v>31</v>
      </c>
      <c r="I14" s="135"/>
    </row>
    <row r="15" spans="1:9" x14ac:dyDescent="0.2">
      <c r="A15" s="72">
        <f>IF(E15=0,0,IF(COUNTBLANK(E15)=1,0,COUNTA($E$15:E15)))</f>
        <v>0</v>
      </c>
      <c r="B15" s="24">
        <f>IF(A15=0,0,CONCATENATE("Lt-",A15))</f>
        <v>0</v>
      </c>
      <c r="C15" s="130" t="str">
        <f>'1a'!C2:I2</f>
        <v>Ieejas mezgla atjaunošana</v>
      </c>
      <c r="D15" s="131"/>
      <c r="E15" s="59">
        <f>'1a'!P46</f>
        <v>0</v>
      </c>
      <c r="F15" s="54">
        <f>'1a'!M46</f>
        <v>0</v>
      </c>
      <c r="G15" s="55">
        <f>'1a'!N46</f>
        <v>0</v>
      </c>
      <c r="H15" s="55">
        <f>'1a'!O46</f>
        <v>0</v>
      </c>
      <c r="I15" s="56">
        <f>'1a'!L46</f>
        <v>0</v>
      </c>
    </row>
    <row r="16" spans="1:9" x14ac:dyDescent="0.2">
      <c r="A16" s="73">
        <f>IF(E16=0,0,IF(COUNTBLANK(E16)=1,0,COUNTA($E$15:E16)))</f>
        <v>0</v>
      </c>
      <c r="B16" s="25">
        <f>IF(A16=0,0,CONCATENATE("Lt-",A16))</f>
        <v>0</v>
      </c>
      <c r="C16" s="118" t="str">
        <f>'2a'!C2:I2</f>
        <v>Jumta atjaunošana</v>
      </c>
      <c r="D16" s="119"/>
      <c r="E16" s="60">
        <f>'2a'!P60</f>
        <v>0</v>
      </c>
      <c r="F16" s="46">
        <f>'2a'!M60</f>
        <v>0</v>
      </c>
      <c r="G16" s="57">
        <f>'2a'!N60</f>
        <v>0</v>
      </c>
      <c r="H16" s="57">
        <f>'2a'!O60</f>
        <v>0</v>
      </c>
      <c r="I16" s="58">
        <f>'2a'!L60</f>
        <v>0</v>
      </c>
    </row>
    <row r="17" spans="1:9" x14ac:dyDescent="0.2">
      <c r="A17" s="73">
        <f>IF(E17=0,0,IF(COUNTBLANK(E17)=1,0,COUNTA($E$15:E17)))</f>
        <v>0</v>
      </c>
      <c r="B17" s="25">
        <f t="shared" ref="B17:B23" si="0">IF(A17=0,0,CONCATENATE("Lt-",A17))</f>
        <v>0</v>
      </c>
      <c r="C17" s="118" t="str">
        <f>'3a'!C2:I2</f>
        <v>Siltināšanas un apdares darbi</v>
      </c>
      <c r="D17" s="119"/>
      <c r="E17" s="61">
        <f>'3a'!P139</f>
        <v>0</v>
      </c>
      <c r="F17" s="46">
        <f>'3a'!M139</f>
        <v>0</v>
      </c>
      <c r="G17" s="57">
        <f>'3a'!N139</f>
        <v>0</v>
      </c>
      <c r="H17" s="57">
        <f>'3a'!O139</f>
        <v>0</v>
      </c>
      <c r="I17" s="58">
        <f>'3a'!L139</f>
        <v>0</v>
      </c>
    </row>
    <row r="18" spans="1:9" ht="11.25" customHeight="1" x14ac:dyDescent="0.2">
      <c r="A18" s="73">
        <f>IF(E18=0,0,IF(COUNTBLANK(E18)=1,0,COUNTA($E$15:E18)))</f>
        <v>0</v>
      </c>
      <c r="B18" s="25">
        <f t="shared" si="0"/>
        <v>0</v>
      </c>
      <c r="C18" s="118" t="str">
        <f>'4a'!C2:I2</f>
        <v>Pagraba griestu atjaunošanas darbi</v>
      </c>
      <c r="D18" s="119"/>
      <c r="E18" s="61">
        <f>'4a'!P35</f>
        <v>0</v>
      </c>
      <c r="F18" s="46">
        <f>'4a'!M35</f>
        <v>0</v>
      </c>
      <c r="G18" s="57">
        <f>'4a'!N35</f>
        <v>0</v>
      </c>
      <c r="H18" s="57">
        <f>'4a'!O35</f>
        <v>0</v>
      </c>
      <c r="I18" s="58">
        <f>'4a'!L35</f>
        <v>0</v>
      </c>
    </row>
    <row r="19" spans="1:9" x14ac:dyDescent="0.2">
      <c r="A19" s="73">
        <f>IF(E19=0,0,IF(COUNTBLANK(E19)=1,0,COUNTA($E$15:E19)))</f>
        <v>0</v>
      </c>
      <c r="B19" s="25">
        <f t="shared" si="0"/>
        <v>0</v>
      </c>
      <c r="C19" s="118" t="str">
        <f>'5a'!C2:I2</f>
        <v>Logu un durvju maiņa</v>
      </c>
      <c r="D19" s="119"/>
      <c r="E19" s="61">
        <f>'5a'!P88</f>
        <v>0</v>
      </c>
      <c r="F19" s="46">
        <f>'5a'!M88</f>
        <v>0</v>
      </c>
      <c r="G19" s="57">
        <f>'5a'!N88</f>
        <v>0</v>
      </c>
      <c r="H19" s="57">
        <f>'5a'!O88</f>
        <v>0</v>
      </c>
      <c r="I19" s="58">
        <f>'5a'!L88</f>
        <v>0</v>
      </c>
    </row>
    <row r="20" spans="1:9" x14ac:dyDescent="0.2">
      <c r="A20" s="73">
        <f>IF(E20=0,0,IF(COUNTBLANK(E20)=1,0,COUNTA($E$15:E20)))</f>
        <v>0</v>
      </c>
      <c r="B20" s="25">
        <f t="shared" si="0"/>
        <v>0</v>
      </c>
      <c r="C20" s="118" t="str">
        <f>'6a'!C2:I2</f>
        <v>Iekšējie apdares darbi</v>
      </c>
      <c r="D20" s="119"/>
      <c r="E20" s="61">
        <f>'6a'!P28</f>
        <v>0</v>
      </c>
      <c r="F20" s="46">
        <f>'6a'!M28</f>
        <v>0</v>
      </c>
      <c r="G20" s="57">
        <f>'6a'!N28</f>
        <v>0</v>
      </c>
      <c r="H20" s="57">
        <f>'6a'!O28</f>
        <v>0</v>
      </c>
      <c r="I20" s="58">
        <f>'6a'!L28</f>
        <v>0</v>
      </c>
    </row>
    <row r="21" spans="1:9" x14ac:dyDescent="0.2">
      <c r="A21" s="73">
        <f>IF(E21=0,0,IF(COUNTBLANK(E21)=1,0,COUNTA($E$15:E21)))</f>
        <v>0</v>
      </c>
      <c r="B21" s="25">
        <f t="shared" si="0"/>
        <v>0</v>
      </c>
      <c r="C21" s="118" t="str">
        <f>'7a'!C2:I2</f>
        <v>Ventilācijas atjaunošanas darbi</v>
      </c>
      <c r="D21" s="119"/>
      <c r="E21" s="61">
        <f>'7a'!P25</f>
        <v>0</v>
      </c>
      <c r="F21" s="46">
        <f>'7a'!M25</f>
        <v>0</v>
      </c>
      <c r="G21" s="57">
        <f>'7a'!N25</f>
        <v>0</v>
      </c>
      <c r="H21" s="57">
        <f>'7a'!O25</f>
        <v>0</v>
      </c>
      <c r="I21" s="58">
        <f>'7a'!L25</f>
        <v>0</v>
      </c>
    </row>
    <row r="22" spans="1:9" x14ac:dyDescent="0.2">
      <c r="A22" s="73">
        <f>IF(E22=0,0,IF(COUNTBLANK(E22)=1,0,COUNTA($E$15:E22)))</f>
        <v>0</v>
      </c>
      <c r="B22" s="25">
        <f t="shared" si="0"/>
        <v>0</v>
      </c>
      <c r="C22" s="118" t="str">
        <f>'8a'!C2:I2</f>
        <v>Ūdensapgādes un kanalizācijas sistēmas atjaunošana</v>
      </c>
      <c r="D22" s="119"/>
      <c r="E22" s="61">
        <f>'8a'!P117</f>
        <v>0</v>
      </c>
      <c r="F22" s="46">
        <f>'8a'!M117</f>
        <v>0</v>
      </c>
      <c r="G22" s="57">
        <f>'8a'!N117</f>
        <v>0</v>
      </c>
      <c r="H22" s="57">
        <f>'8a'!O117</f>
        <v>0</v>
      </c>
      <c r="I22" s="58">
        <f>'8a'!L117</f>
        <v>0</v>
      </c>
    </row>
    <row r="23" spans="1:9" ht="12" thickBot="1" x14ac:dyDescent="0.25">
      <c r="A23" s="73">
        <f>IF(E23=0,0,IF(COUNTBLANK(E23)=1,0,COUNTA($E$15:E23)))</f>
        <v>0</v>
      </c>
      <c r="B23" s="25">
        <f t="shared" si="0"/>
        <v>0</v>
      </c>
      <c r="C23" s="118" t="str">
        <f>'9a'!C2:I2</f>
        <v>Apkures sistēmas atjaunošana</v>
      </c>
      <c r="D23" s="119"/>
      <c r="E23" s="61">
        <f>'9a'!P80</f>
        <v>0</v>
      </c>
      <c r="F23" s="46">
        <f>'9a'!M80</f>
        <v>0</v>
      </c>
      <c r="G23" s="57">
        <f>'9a'!N80</f>
        <v>0</v>
      </c>
      <c r="H23" s="57">
        <f>'9a'!O80</f>
        <v>0</v>
      </c>
      <c r="I23" s="58">
        <f>'9a'!L80</f>
        <v>0</v>
      </c>
    </row>
    <row r="24" spans="1:9" ht="12" thickBot="1" x14ac:dyDescent="0.25">
      <c r="A24" s="104" t="s">
        <v>32</v>
      </c>
      <c r="B24" s="105"/>
      <c r="C24" s="105"/>
      <c r="D24" s="105"/>
      <c r="E24" s="41">
        <f>SUM(E15:E23)</f>
        <v>0</v>
      </c>
      <c r="F24" s="40">
        <f>SUM(F15:F23)</f>
        <v>0</v>
      </c>
      <c r="G24" s="40">
        <f>SUM(G15:G23)</f>
        <v>0</v>
      </c>
      <c r="H24" s="40">
        <f>SUM(H15:H23)</f>
        <v>0</v>
      </c>
      <c r="I24" s="41">
        <f>SUM(I15:I23)</f>
        <v>0</v>
      </c>
    </row>
    <row r="25" spans="1:9" x14ac:dyDescent="0.2">
      <c r="A25" s="106" t="s">
        <v>33</v>
      </c>
      <c r="B25" s="107"/>
      <c r="C25" s="108"/>
      <c r="D25" s="69"/>
      <c r="E25" s="42">
        <f>ROUND(E24*$D25,2)</f>
        <v>0</v>
      </c>
      <c r="F25" s="43"/>
      <c r="G25" s="43"/>
      <c r="H25" s="43"/>
      <c r="I25" s="43"/>
    </row>
    <row r="26" spans="1:9" x14ac:dyDescent="0.2">
      <c r="A26" s="109" t="s">
        <v>34</v>
      </c>
      <c r="B26" s="110"/>
      <c r="C26" s="111"/>
      <c r="D26" s="70"/>
      <c r="E26" s="44">
        <f>ROUND(E25*$D26,2)</f>
        <v>0</v>
      </c>
      <c r="F26" s="43"/>
      <c r="G26" s="43"/>
      <c r="H26" s="43"/>
      <c r="I26" s="43"/>
    </row>
    <row r="27" spans="1:9" x14ac:dyDescent="0.2">
      <c r="A27" s="112" t="s">
        <v>35</v>
      </c>
      <c r="B27" s="113"/>
      <c r="C27" s="114"/>
      <c r="D27" s="71"/>
      <c r="E27" s="44">
        <f>ROUND(E24*$D27,2)</f>
        <v>0</v>
      </c>
      <c r="F27" s="43"/>
      <c r="G27" s="43"/>
      <c r="H27" s="43"/>
      <c r="I27" s="43"/>
    </row>
    <row r="28" spans="1:9" ht="12" thickBot="1" x14ac:dyDescent="0.25">
      <c r="A28" s="115" t="s">
        <v>36</v>
      </c>
      <c r="B28" s="116"/>
      <c r="C28" s="117"/>
      <c r="D28" s="22"/>
      <c r="E28" s="45">
        <f>SUM(E24:E27)-E26</f>
        <v>0</v>
      </c>
      <c r="F28" s="43"/>
      <c r="G28" s="43"/>
      <c r="H28" s="43"/>
      <c r="I28" s="43"/>
    </row>
    <row r="29" spans="1:9" x14ac:dyDescent="0.2">
      <c r="G29" s="21"/>
    </row>
    <row r="30" spans="1:9" x14ac:dyDescent="0.2">
      <c r="C30" s="17"/>
      <c r="D30" s="17"/>
      <c r="E30" s="17"/>
      <c r="F30" s="23"/>
      <c r="G30" s="23"/>
      <c r="H30" s="23"/>
      <c r="I30" s="23"/>
    </row>
    <row r="33" spans="1:8" x14ac:dyDescent="0.2">
      <c r="A33" s="1" t="s">
        <v>14</v>
      </c>
      <c r="B33" s="17"/>
      <c r="C33" s="101"/>
      <c r="D33" s="101"/>
      <c r="E33" s="101"/>
      <c r="F33" s="101"/>
      <c r="G33" s="101"/>
      <c r="H33" s="101"/>
    </row>
    <row r="34" spans="1:8" x14ac:dyDescent="0.2">
      <c r="A34" s="17"/>
      <c r="B34" s="17"/>
      <c r="C34" s="98" t="s">
        <v>15</v>
      </c>
      <c r="D34" s="98"/>
      <c r="E34" s="98"/>
      <c r="F34" s="98"/>
      <c r="G34" s="98"/>
      <c r="H34" s="98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85" t="str">
        <f>'Kopt a'!A36</f>
        <v>Tāme sastādīta</v>
      </c>
      <c r="B36" s="86"/>
      <c r="C36" s="86"/>
      <c r="D36" s="86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" t="s">
        <v>37</v>
      </c>
      <c r="B38" s="17"/>
      <c r="C38" s="101"/>
      <c r="D38" s="101"/>
      <c r="E38" s="101"/>
      <c r="F38" s="101"/>
      <c r="G38" s="101"/>
      <c r="H38" s="101"/>
    </row>
    <row r="39" spans="1:8" x14ac:dyDescent="0.2">
      <c r="A39" s="17"/>
      <c r="B39" s="17"/>
      <c r="C39" s="98" t="s">
        <v>15</v>
      </c>
      <c r="D39" s="98"/>
      <c r="E39" s="98"/>
      <c r="F39" s="98"/>
      <c r="G39" s="98"/>
      <c r="H39" s="98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85" t="s">
        <v>53</v>
      </c>
      <c r="B41" s="86"/>
      <c r="C41" s="91"/>
      <c r="D41" s="86"/>
      <c r="F41" s="17"/>
      <c r="G41" s="17"/>
      <c r="H41" s="17"/>
    </row>
    <row r="51" spans="5:9" x14ac:dyDescent="0.2">
      <c r="E51" s="21"/>
      <c r="F51" s="21"/>
      <c r="G51" s="21"/>
      <c r="H51" s="21"/>
      <c r="I51" s="21"/>
    </row>
  </sheetData>
  <mergeCells count="38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C15:D15"/>
    <mergeCell ref="C16:D16"/>
    <mergeCell ref="C17:D17"/>
    <mergeCell ref="C18:D18"/>
    <mergeCell ref="C21:D21"/>
    <mergeCell ref="C22:D22"/>
    <mergeCell ref="C23:D23"/>
    <mergeCell ref="C20:D20"/>
    <mergeCell ref="A13:A14"/>
    <mergeCell ref="B13:B14"/>
    <mergeCell ref="C13:D14"/>
    <mergeCell ref="C19:D19"/>
    <mergeCell ref="C33:H33"/>
    <mergeCell ref="C34:H34"/>
    <mergeCell ref="C38:H38"/>
    <mergeCell ref="C39:H39"/>
    <mergeCell ref="A24:D24"/>
    <mergeCell ref="A25:C25"/>
    <mergeCell ref="A26:C26"/>
    <mergeCell ref="A27:C27"/>
    <mergeCell ref="A28:C28"/>
  </mergeCells>
  <conditionalFormatting sqref="E24:I24">
    <cfRule type="cellIs" dxfId="193" priority="19" operator="equal">
      <formula>0</formula>
    </cfRule>
  </conditionalFormatting>
  <conditionalFormatting sqref="D10:E11">
    <cfRule type="cellIs" dxfId="192" priority="18" operator="equal">
      <formula>0</formula>
    </cfRule>
  </conditionalFormatting>
  <conditionalFormatting sqref="E15 C15:D23 E25:E28 I15:I23">
    <cfRule type="cellIs" dxfId="191" priority="16" operator="equal">
      <formula>0</formula>
    </cfRule>
  </conditionalFormatting>
  <conditionalFormatting sqref="D25:D27">
    <cfRule type="cellIs" dxfId="190" priority="14" operator="equal">
      <formula>0</formula>
    </cfRule>
  </conditionalFormatting>
  <conditionalFormatting sqref="C38:H38">
    <cfRule type="cellIs" dxfId="189" priority="11" operator="equal">
      <formula>0</formula>
    </cfRule>
  </conditionalFormatting>
  <conditionalFormatting sqref="C33:H33">
    <cfRule type="cellIs" dxfId="188" priority="10" operator="equal">
      <formula>0</formula>
    </cfRule>
  </conditionalFormatting>
  <conditionalFormatting sqref="E15:E23">
    <cfRule type="cellIs" dxfId="187" priority="8" operator="equal">
      <formula>0</formula>
    </cfRule>
  </conditionalFormatting>
  <conditionalFormatting sqref="F15:I23">
    <cfRule type="cellIs" dxfId="186" priority="7" operator="equal">
      <formula>0</formula>
    </cfRule>
  </conditionalFormatting>
  <conditionalFormatting sqref="D6:I9">
    <cfRule type="cellIs" dxfId="185" priority="6" operator="equal">
      <formula>0</formula>
    </cfRule>
  </conditionalFormatting>
  <conditionalFormatting sqref="C41">
    <cfRule type="cellIs" dxfId="184" priority="4" operator="equal">
      <formula>0</formula>
    </cfRule>
  </conditionalFormatting>
  <conditionalFormatting sqref="B15:B23">
    <cfRule type="cellIs" dxfId="183" priority="3" operator="equal">
      <formula>0</formula>
    </cfRule>
  </conditionalFormatting>
  <conditionalFormatting sqref="A15:A23">
    <cfRule type="cellIs" dxfId="182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58"/>
  <sheetViews>
    <sheetView zoomScaleNormal="100" workbookViewId="0">
      <selection activeCell="H18" sqref="H18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1" t="s">
        <v>126</v>
      </c>
      <c r="D2" s="151"/>
      <c r="E2" s="151"/>
      <c r="F2" s="151"/>
      <c r="G2" s="151"/>
      <c r="H2" s="151"/>
      <c r="I2" s="151"/>
      <c r="J2" s="29"/>
    </row>
    <row r="3" spans="1:16" x14ac:dyDescent="0.2">
      <c r="A3" s="30"/>
      <c r="B3" s="30"/>
      <c r="C3" s="141" t="s">
        <v>17</v>
      </c>
      <c r="D3" s="141"/>
      <c r="E3" s="141"/>
      <c r="F3" s="141"/>
      <c r="G3" s="141"/>
      <c r="H3" s="141"/>
      <c r="I3" s="141"/>
      <c r="J3" s="30"/>
    </row>
    <row r="4" spans="1:16" x14ac:dyDescent="0.2">
      <c r="A4" s="30"/>
      <c r="B4" s="30"/>
      <c r="C4" s="152" t="s">
        <v>52</v>
      </c>
      <c r="D4" s="152"/>
      <c r="E4" s="152"/>
      <c r="F4" s="152"/>
      <c r="G4" s="152"/>
      <c r="H4" s="152"/>
      <c r="I4" s="152"/>
      <c r="J4" s="30"/>
    </row>
    <row r="5" spans="1:16" ht="24.95" customHeight="1" x14ac:dyDescent="0.2">
      <c r="A5" s="23"/>
      <c r="B5" s="23"/>
      <c r="C5" s="27" t="s">
        <v>5</v>
      </c>
      <c r="D5" s="164" t="str">
        <f>'Kops a'!D6</f>
        <v>Daudzdzīvokļu dzīvojamās mājas, Kastaņu ielā 2A, Jelgavā vienkāršotas fasādes atjaunošana</v>
      </c>
      <c r="E5" s="164"/>
      <c r="F5" s="164"/>
      <c r="G5" s="164"/>
      <c r="H5" s="164"/>
      <c r="I5" s="164"/>
      <c r="J5" s="164"/>
      <c r="K5" s="164"/>
      <c r="L5" s="164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4" t="str">
        <f>'Kops a'!D7</f>
        <v>Daudzdzīvokļu dzīvojamās mājas, Kastaņu ielā 2A, Jelgavā vienkāršotas fasādes atjaunošana</v>
      </c>
      <c r="E6" s="164"/>
      <c r="F6" s="164"/>
      <c r="G6" s="164"/>
      <c r="H6" s="164"/>
      <c r="I6" s="164"/>
      <c r="J6" s="164"/>
      <c r="K6" s="164"/>
      <c r="L6" s="16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4" t="str">
        <f>'Kops a'!D8</f>
        <v>Kastaņu iela 2A, Jelgava</v>
      </c>
      <c r="E7" s="164"/>
      <c r="F7" s="164"/>
      <c r="G7" s="164"/>
      <c r="H7" s="164"/>
      <c r="I7" s="164"/>
      <c r="J7" s="164"/>
      <c r="K7" s="164"/>
      <c r="L7" s="164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4">
        <f>'Kops a'!D9</f>
        <v>0</v>
      </c>
      <c r="E8" s="164"/>
      <c r="F8" s="164"/>
      <c r="G8" s="164"/>
      <c r="H8" s="164"/>
      <c r="I8" s="164"/>
      <c r="J8" s="164"/>
      <c r="K8" s="164"/>
      <c r="L8" s="164"/>
      <c r="M8" s="17"/>
      <c r="N8" s="17"/>
      <c r="O8" s="17"/>
      <c r="P8" s="17"/>
    </row>
    <row r="9" spans="1:16" ht="11.25" customHeight="1" x14ac:dyDescent="0.2">
      <c r="A9" s="150" t="s">
        <v>453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3">
        <f>P46</f>
        <v>0</v>
      </c>
      <c r="O9" s="163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9"/>
      <c r="P10" s="87" t="str">
        <f>A52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0" t="s">
        <v>23</v>
      </c>
      <c r="B12" s="158" t="s">
        <v>40</v>
      </c>
      <c r="C12" s="154" t="s">
        <v>41</v>
      </c>
      <c r="D12" s="161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57"/>
      <c r="B13" s="159"/>
      <c r="C13" s="160"/>
      <c r="D13" s="162"/>
      <c r="E13" s="14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94" t="s">
        <v>57</v>
      </c>
      <c r="D14" s="25"/>
      <c r="E14" s="64"/>
      <c r="F14" s="65"/>
      <c r="G14" s="63"/>
      <c r="H14" s="47"/>
      <c r="I14" s="63"/>
      <c r="J14" s="63"/>
      <c r="K14" s="48">
        <f t="shared" ref="K14:K45" si="0">SUM(H14:J14)</f>
        <v>0</v>
      </c>
      <c r="L14" s="49">
        <f t="shared" ref="L14:L45" si="1">ROUND(E14*F14,2)</f>
        <v>0</v>
      </c>
      <c r="M14" s="47">
        <f t="shared" ref="M14:M45" si="2">ROUND(H14*E14,2)</f>
        <v>0</v>
      </c>
      <c r="N14" s="47">
        <f t="shared" ref="N14:N45" si="3">ROUND(I14*E14,2)</f>
        <v>0</v>
      </c>
      <c r="O14" s="47">
        <f t="shared" ref="O14:O45" si="4">ROUND(J14*E14,2)</f>
        <v>0</v>
      </c>
      <c r="P14" s="48">
        <f t="shared" ref="P14:P45" si="5">SUM(M14:O14)</f>
        <v>0</v>
      </c>
    </row>
    <row r="15" spans="1:16" ht="22.5" x14ac:dyDescent="0.2">
      <c r="A15" s="38">
        <v>1</v>
      </c>
      <c r="B15" s="39"/>
      <c r="C15" s="93" t="s">
        <v>58</v>
      </c>
      <c r="D15" s="25" t="s">
        <v>59</v>
      </c>
      <c r="E15" s="96">
        <v>21.2</v>
      </c>
      <c r="F15" s="65"/>
      <c r="G15" s="63"/>
      <c r="H15" s="47">
        <f t="shared" ref="H15:H45" si="6">ROUND(F15*G15,2)</f>
        <v>0</v>
      </c>
      <c r="I15" s="63"/>
      <c r="J15" s="63"/>
      <c r="K15" s="48">
        <f t="shared" ref="K15:K45" si="7">SUM(H15:J15)</f>
        <v>0</v>
      </c>
      <c r="L15" s="49">
        <f t="shared" ref="L15:L45" si="8">ROUND(E15*F15,2)</f>
        <v>0</v>
      </c>
      <c r="M15" s="47">
        <f t="shared" ref="M15:M45" si="9">ROUND(H15*E15,2)</f>
        <v>0</v>
      </c>
      <c r="N15" s="47">
        <f t="shared" ref="N15:N45" si="10">ROUND(I15*E15,2)</f>
        <v>0</v>
      </c>
      <c r="O15" s="47">
        <f t="shared" ref="O15:O45" si="11">ROUND(J15*E15,2)</f>
        <v>0</v>
      </c>
      <c r="P15" s="48">
        <f t="shared" ref="P15:P45" si="12">SUM(M15:O15)</f>
        <v>0</v>
      </c>
    </row>
    <row r="16" spans="1:16" ht="45" x14ac:dyDescent="0.2">
      <c r="A16" s="38">
        <v>2</v>
      </c>
      <c r="B16" s="39"/>
      <c r="C16" s="93" t="s">
        <v>60</v>
      </c>
      <c r="D16" s="25" t="s">
        <v>59</v>
      </c>
      <c r="E16" s="96">
        <v>7.5</v>
      </c>
      <c r="F16" s="65"/>
      <c r="G16" s="63"/>
      <c r="H16" s="47">
        <f t="shared" si="6"/>
        <v>0</v>
      </c>
      <c r="I16" s="63"/>
      <c r="J16" s="63"/>
      <c r="K16" s="48">
        <f t="shared" si="7"/>
        <v>0</v>
      </c>
      <c r="L16" s="49">
        <f t="shared" si="8"/>
        <v>0</v>
      </c>
      <c r="M16" s="47">
        <f t="shared" si="9"/>
        <v>0</v>
      </c>
      <c r="N16" s="47">
        <f t="shared" si="10"/>
        <v>0</v>
      </c>
      <c r="O16" s="47">
        <f t="shared" si="11"/>
        <v>0</v>
      </c>
      <c r="P16" s="48">
        <f t="shared" si="12"/>
        <v>0</v>
      </c>
    </row>
    <row r="17" spans="1:16" x14ac:dyDescent="0.2">
      <c r="A17" s="38"/>
      <c r="B17" s="39"/>
      <c r="C17" s="94" t="s">
        <v>61</v>
      </c>
      <c r="D17" s="25"/>
      <c r="E17" s="96"/>
      <c r="F17" s="65"/>
      <c r="G17" s="63"/>
      <c r="H17" s="47">
        <f t="shared" si="6"/>
        <v>0</v>
      </c>
      <c r="I17" s="63"/>
      <c r="J17" s="63"/>
      <c r="K17" s="48">
        <f t="shared" si="7"/>
        <v>0</v>
      </c>
      <c r="L17" s="49">
        <f t="shared" si="8"/>
        <v>0</v>
      </c>
      <c r="M17" s="47">
        <f t="shared" si="9"/>
        <v>0</v>
      </c>
      <c r="N17" s="47">
        <f t="shared" si="10"/>
        <v>0</v>
      </c>
      <c r="O17" s="47">
        <f t="shared" si="11"/>
        <v>0</v>
      </c>
      <c r="P17" s="48">
        <f t="shared" si="12"/>
        <v>0</v>
      </c>
    </row>
    <row r="18" spans="1:16" x14ac:dyDescent="0.2">
      <c r="A18" s="38">
        <v>1</v>
      </c>
      <c r="B18" s="39"/>
      <c r="C18" s="93" t="s">
        <v>62</v>
      </c>
      <c r="D18" s="25" t="s">
        <v>59</v>
      </c>
      <c r="E18" s="96">
        <f>E15</f>
        <v>21.2</v>
      </c>
      <c r="F18" s="65"/>
      <c r="G18" s="63"/>
      <c r="H18" s="47">
        <f t="shared" si="6"/>
        <v>0</v>
      </c>
      <c r="I18" s="63"/>
      <c r="J18" s="63"/>
      <c r="K18" s="48">
        <f t="shared" si="7"/>
        <v>0</v>
      </c>
      <c r="L18" s="49">
        <f t="shared" si="8"/>
        <v>0</v>
      </c>
      <c r="M18" s="47">
        <f t="shared" si="9"/>
        <v>0</v>
      </c>
      <c r="N18" s="47">
        <f t="shared" si="10"/>
        <v>0</v>
      </c>
      <c r="O18" s="47">
        <f t="shared" si="11"/>
        <v>0</v>
      </c>
      <c r="P18" s="48">
        <f t="shared" si="12"/>
        <v>0</v>
      </c>
    </row>
    <row r="19" spans="1:16" ht="22.5" x14ac:dyDescent="0.2">
      <c r="A19" s="38">
        <v>2</v>
      </c>
      <c r="B19" s="39"/>
      <c r="C19" s="93" t="s">
        <v>63</v>
      </c>
      <c r="D19" s="25" t="s">
        <v>59</v>
      </c>
      <c r="E19" s="96">
        <f>E18</f>
        <v>21.2</v>
      </c>
      <c r="F19" s="65"/>
      <c r="G19" s="63"/>
      <c r="H19" s="47">
        <f t="shared" si="6"/>
        <v>0</v>
      </c>
      <c r="I19" s="63"/>
      <c r="J19" s="63"/>
      <c r="K19" s="48">
        <f t="shared" si="7"/>
        <v>0</v>
      </c>
      <c r="L19" s="49">
        <f t="shared" si="8"/>
        <v>0</v>
      </c>
      <c r="M19" s="47">
        <f t="shared" si="9"/>
        <v>0</v>
      </c>
      <c r="N19" s="47">
        <f t="shared" si="10"/>
        <v>0</v>
      </c>
      <c r="O19" s="47">
        <f t="shared" si="11"/>
        <v>0</v>
      </c>
      <c r="P19" s="48">
        <f t="shared" si="12"/>
        <v>0</v>
      </c>
    </row>
    <row r="20" spans="1:16" ht="22.5" x14ac:dyDescent="0.2">
      <c r="A20" s="38">
        <v>3</v>
      </c>
      <c r="B20" s="39"/>
      <c r="C20" s="95" t="s">
        <v>64</v>
      </c>
      <c r="D20" s="25" t="s">
        <v>59</v>
      </c>
      <c r="E20" s="96">
        <f>E19*1.25</f>
        <v>26.5</v>
      </c>
      <c r="F20" s="65"/>
      <c r="G20" s="63"/>
      <c r="H20" s="47">
        <f t="shared" si="6"/>
        <v>0</v>
      </c>
      <c r="I20" s="63"/>
      <c r="J20" s="63"/>
      <c r="K20" s="48">
        <f t="shared" si="7"/>
        <v>0</v>
      </c>
      <c r="L20" s="49">
        <f t="shared" si="8"/>
        <v>0</v>
      </c>
      <c r="M20" s="47">
        <f t="shared" si="9"/>
        <v>0</v>
      </c>
      <c r="N20" s="47">
        <f t="shared" si="10"/>
        <v>0</v>
      </c>
      <c r="O20" s="47">
        <f t="shared" si="11"/>
        <v>0</v>
      </c>
      <c r="P20" s="48">
        <f t="shared" si="12"/>
        <v>0</v>
      </c>
    </row>
    <row r="21" spans="1:16" x14ac:dyDescent="0.2">
      <c r="A21" s="38">
        <v>4</v>
      </c>
      <c r="B21" s="39"/>
      <c r="C21" s="95" t="s">
        <v>65</v>
      </c>
      <c r="D21" s="25" t="s">
        <v>66</v>
      </c>
      <c r="E21" s="96">
        <f>E19*5</f>
        <v>106</v>
      </c>
      <c r="F21" s="65"/>
      <c r="G21" s="63"/>
      <c r="H21" s="47">
        <f t="shared" si="6"/>
        <v>0</v>
      </c>
      <c r="I21" s="63"/>
      <c r="J21" s="63"/>
      <c r="K21" s="48">
        <f t="shared" si="7"/>
        <v>0</v>
      </c>
      <c r="L21" s="49">
        <f t="shared" si="8"/>
        <v>0</v>
      </c>
      <c r="M21" s="47">
        <f t="shared" si="9"/>
        <v>0</v>
      </c>
      <c r="N21" s="47">
        <f t="shared" si="10"/>
        <v>0</v>
      </c>
      <c r="O21" s="47">
        <f t="shared" si="11"/>
        <v>0</v>
      </c>
      <c r="P21" s="48">
        <f t="shared" si="12"/>
        <v>0</v>
      </c>
    </row>
    <row r="22" spans="1:16" x14ac:dyDescent="0.2">
      <c r="A22" s="38">
        <v>5</v>
      </c>
      <c r="B22" s="39"/>
      <c r="C22" s="95" t="s">
        <v>67</v>
      </c>
      <c r="D22" s="25" t="s">
        <v>68</v>
      </c>
      <c r="E22" s="96">
        <v>1</v>
      </c>
      <c r="F22" s="65"/>
      <c r="G22" s="63"/>
      <c r="H22" s="47">
        <f t="shared" si="6"/>
        <v>0</v>
      </c>
      <c r="I22" s="63"/>
      <c r="J22" s="63"/>
      <c r="K22" s="48">
        <f t="shared" si="7"/>
        <v>0</v>
      </c>
      <c r="L22" s="49">
        <f t="shared" si="8"/>
        <v>0</v>
      </c>
      <c r="M22" s="47">
        <f t="shared" si="9"/>
        <v>0</v>
      </c>
      <c r="N22" s="47">
        <f t="shared" si="10"/>
        <v>0</v>
      </c>
      <c r="O22" s="47">
        <f t="shared" si="11"/>
        <v>0</v>
      </c>
      <c r="P22" s="48">
        <f t="shared" si="12"/>
        <v>0</v>
      </c>
    </row>
    <row r="23" spans="1:16" ht="22.5" x14ac:dyDescent="0.2">
      <c r="A23" s="38">
        <v>6</v>
      </c>
      <c r="B23" s="39"/>
      <c r="C23" s="95" t="s">
        <v>69</v>
      </c>
      <c r="D23" s="25" t="s">
        <v>66</v>
      </c>
      <c r="E23" s="96">
        <f>E19*0.25</f>
        <v>5.3</v>
      </c>
      <c r="F23" s="65"/>
      <c r="G23" s="63"/>
      <c r="H23" s="47">
        <f t="shared" si="6"/>
        <v>0</v>
      </c>
      <c r="I23" s="63"/>
      <c r="J23" s="63"/>
      <c r="K23" s="48">
        <f t="shared" si="7"/>
        <v>0</v>
      </c>
      <c r="L23" s="49">
        <f t="shared" si="8"/>
        <v>0</v>
      </c>
      <c r="M23" s="47">
        <f t="shared" si="9"/>
        <v>0</v>
      </c>
      <c r="N23" s="47">
        <f t="shared" si="10"/>
        <v>0</v>
      </c>
      <c r="O23" s="47">
        <f t="shared" si="11"/>
        <v>0</v>
      </c>
      <c r="P23" s="48">
        <f t="shared" si="12"/>
        <v>0</v>
      </c>
    </row>
    <row r="24" spans="1:16" x14ac:dyDescent="0.2">
      <c r="A24" s="38">
        <v>7</v>
      </c>
      <c r="B24" s="39"/>
      <c r="C24" s="93" t="s">
        <v>70</v>
      </c>
      <c r="D24" s="25" t="s">
        <v>59</v>
      </c>
      <c r="E24" s="96">
        <f>E19</f>
        <v>21.2</v>
      </c>
      <c r="F24" s="65"/>
      <c r="G24" s="63"/>
      <c r="H24" s="47">
        <f t="shared" si="6"/>
        <v>0</v>
      </c>
      <c r="I24" s="63"/>
      <c r="J24" s="63"/>
      <c r="K24" s="48">
        <f t="shared" si="7"/>
        <v>0</v>
      </c>
      <c r="L24" s="49">
        <f t="shared" si="8"/>
        <v>0</v>
      </c>
      <c r="M24" s="47">
        <f t="shared" si="9"/>
        <v>0</v>
      </c>
      <c r="N24" s="47">
        <f t="shared" si="10"/>
        <v>0</v>
      </c>
      <c r="O24" s="47">
        <f t="shared" si="11"/>
        <v>0</v>
      </c>
      <c r="P24" s="48">
        <f t="shared" si="12"/>
        <v>0</v>
      </c>
    </row>
    <row r="25" spans="1:16" ht="22.5" x14ac:dyDescent="0.2">
      <c r="A25" s="38">
        <v>8</v>
      </c>
      <c r="B25" s="39"/>
      <c r="C25" s="95" t="s">
        <v>71</v>
      </c>
      <c r="D25" s="25" t="s">
        <v>66</v>
      </c>
      <c r="E25" s="96">
        <f>E24*4</f>
        <v>84.8</v>
      </c>
      <c r="F25" s="65"/>
      <c r="G25" s="63"/>
      <c r="H25" s="47">
        <f t="shared" si="6"/>
        <v>0</v>
      </c>
      <c r="I25" s="63"/>
      <c r="J25" s="63"/>
      <c r="K25" s="48">
        <f t="shared" si="7"/>
        <v>0</v>
      </c>
      <c r="L25" s="49">
        <f t="shared" si="8"/>
        <v>0</v>
      </c>
      <c r="M25" s="47">
        <f t="shared" si="9"/>
        <v>0</v>
      </c>
      <c r="N25" s="47">
        <f t="shared" si="10"/>
        <v>0</v>
      </c>
      <c r="O25" s="47">
        <f t="shared" si="11"/>
        <v>0</v>
      </c>
      <c r="P25" s="48">
        <f t="shared" si="12"/>
        <v>0</v>
      </c>
    </row>
    <row r="26" spans="1:16" x14ac:dyDescent="0.2">
      <c r="A26" s="38">
        <v>9</v>
      </c>
      <c r="B26" s="39"/>
      <c r="C26" s="95" t="s">
        <v>72</v>
      </c>
      <c r="D26" s="25" t="s">
        <v>68</v>
      </c>
      <c r="E26" s="96">
        <v>1</v>
      </c>
      <c r="F26" s="65"/>
      <c r="G26" s="63"/>
      <c r="H26" s="47">
        <f t="shared" si="6"/>
        <v>0</v>
      </c>
      <c r="I26" s="63"/>
      <c r="J26" s="63"/>
      <c r="K26" s="48">
        <f t="shared" si="7"/>
        <v>0</v>
      </c>
      <c r="L26" s="49">
        <f t="shared" si="8"/>
        <v>0</v>
      </c>
      <c r="M26" s="47">
        <f t="shared" si="9"/>
        <v>0</v>
      </c>
      <c r="N26" s="47">
        <f t="shared" si="10"/>
        <v>0</v>
      </c>
      <c r="O26" s="47">
        <f t="shared" si="11"/>
        <v>0</v>
      </c>
      <c r="P26" s="48">
        <f t="shared" si="12"/>
        <v>0</v>
      </c>
    </row>
    <row r="27" spans="1:16" x14ac:dyDescent="0.2">
      <c r="A27" s="38">
        <v>10</v>
      </c>
      <c r="B27" s="39"/>
      <c r="C27" s="93" t="s">
        <v>73</v>
      </c>
      <c r="D27" s="25" t="s">
        <v>59</v>
      </c>
      <c r="E27" s="96">
        <f>E24</f>
        <v>21.2</v>
      </c>
      <c r="F27" s="65"/>
      <c r="G27" s="63"/>
      <c r="H27" s="47">
        <f t="shared" si="6"/>
        <v>0</v>
      </c>
      <c r="I27" s="63"/>
      <c r="J27" s="63"/>
      <c r="K27" s="48">
        <f t="shared" si="7"/>
        <v>0</v>
      </c>
      <c r="L27" s="49">
        <f t="shared" si="8"/>
        <v>0</v>
      </c>
      <c r="M27" s="47">
        <f t="shared" si="9"/>
        <v>0</v>
      </c>
      <c r="N27" s="47">
        <f t="shared" si="10"/>
        <v>0</v>
      </c>
      <c r="O27" s="47">
        <f t="shared" si="11"/>
        <v>0</v>
      </c>
      <c r="P27" s="48">
        <f t="shared" si="12"/>
        <v>0</v>
      </c>
    </row>
    <row r="28" spans="1:16" ht="22.5" x14ac:dyDescent="0.2">
      <c r="A28" s="38">
        <v>11</v>
      </c>
      <c r="B28" s="39"/>
      <c r="C28" s="95" t="s">
        <v>74</v>
      </c>
      <c r="D28" s="25" t="s">
        <v>75</v>
      </c>
      <c r="E28" s="96">
        <f>E27*0.45*1.2</f>
        <v>11.45</v>
      </c>
      <c r="F28" s="65"/>
      <c r="G28" s="63"/>
      <c r="H28" s="47">
        <f t="shared" si="6"/>
        <v>0</v>
      </c>
      <c r="I28" s="63"/>
      <c r="J28" s="63"/>
      <c r="K28" s="48">
        <f t="shared" si="7"/>
        <v>0</v>
      </c>
      <c r="L28" s="49">
        <f t="shared" si="8"/>
        <v>0</v>
      </c>
      <c r="M28" s="47">
        <f t="shared" si="9"/>
        <v>0</v>
      </c>
      <c r="N28" s="47">
        <f t="shared" si="10"/>
        <v>0</v>
      </c>
      <c r="O28" s="47">
        <f t="shared" si="11"/>
        <v>0</v>
      </c>
      <c r="P28" s="48">
        <f t="shared" si="12"/>
        <v>0</v>
      </c>
    </row>
    <row r="29" spans="1:16" x14ac:dyDescent="0.2">
      <c r="A29" s="38">
        <v>12</v>
      </c>
      <c r="B29" s="39"/>
      <c r="C29" s="95" t="s">
        <v>72</v>
      </c>
      <c r="D29" s="25" t="s">
        <v>68</v>
      </c>
      <c r="E29" s="96">
        <v>1</v>
      </c>
      <c r="F29" s="65"/>
      <c r="G29" s="63"/>
      <c r="H29" s="47">
        <f t="shared" si="6"/>
        <v>0</v>
      </c>
      <c r="I29" s="63"/>
      <c r="J29" s="63"/>
      <c r="K29" s="48">
        <f t="shared" si="7"/>
        <v>0</v>
      </c>
      <c r="L29" s="49">
        <f t="shared" si="8"/>
        <v>0</v>
      </c>
      <c r="M29" s="47">
        <f t="shared" si="9"/>
        <v>0</v>
      </c>
      <c r="N29" s="47">
        <f t="shared" si="10"/>
        <v>0</v>
      </c>
      <c r="O29" s="47">
        <f t="shared" si="11"/>
        <v>0</v>
      </c>
      <c r="P29" s="48">
        <f t="shared" si="12"/>
        <v>0</v>
      </c>
    </row>
    <row r="30" spans="1:16" x14ac:dyDescent="0.2">
      <c r="A30" s="38"/>
      <c r="B30" s="39"/>
      <c r="C30" s="94" t="s">
        <v>76</v>
      </c>
      <c r="D30" s="25"/>
      <c r="E30" s="96"/>
      <c r="F30" s="65"/>
      <c r="G30" s="63"/>
      <c r="H30" s="47">
        <f t="shared" si="6"/>
        <v>0</v>
      </c>
      <c r="I30" s="63"/>
      <c r="J30" s="63"/>
      <c r="K30" s="48">
        <f t="shared" si="7"/>
        <v>0</v>
      </c>
      <c r="L30" s="49">
        <f t="shared" si="8"/>
        <v>0</v>
      </c>
      <c r="M30" s="47">
        <f t="shared" si="9"/>
        <v>0</v>
      </c>
      <c r="N30" s="47">
        <f t="shared" si="10"/>
        <v>0</v>
      </c>
      <c r="O30" s="47">
        <f t="shared" si="11"/>
        <v>0</v>
      </c>
      <c r="P30" s="48">
        <f t="shared" si="12"/>
        <v>0</v>
      </c>
    </row>
    <row r="31" spans="1:16" x14ac:dyDescent="0.2">
      <c r="A31" s="38">
        <v>1</v>
      </c>
      <c r="B31" s="39"/>
      <c r="C31" s="93" t="s">
        <v>77</v>
      </c>
      <c r="D31" s="25" t="s">
        <v>59</v>
      </c>
      <c r="E31" s="96">
        <f>E18</f>
        <v>21.2</v>
      </c>
      <c r="F31" s="65"/>
      <c r="G31" s="63"/>
      <c r="H31" s="47">
        <f t="shared" si="6"/>
        <v>0</v>
      </c>
      <c r="I31" s="63"/>
      <c r="J31" s="63"/>
      <c r="K31" s="48">
        <f t="shared" si="7"/>
        <v>0</v>
      </c>
      <c r="L31" s="49">
        <f t="shared" si="8"/>
        <v>0</v>
      </c>
      <c r="M31" s="47">
        <f t="shared" si="9"/>
        <v>0</v>
      </c>
      <c r="N31" s="47">
        <f t="shared" si="10"/>
        <v>0</v>
      </c>
      <c r="O31" s="47">
        <f t="shared" si="11"/>
        <v>0</v>
      </c>
      <c r="P31" s="48">
        <f t="shared" si="12"/>
        <v>0</v>
      </c>
    </row>
    <row r="32" spans="1:16" ht="22.5" x14ac:dyDescent="0.2">
      <c r="A32" s="38">
        <v>2</v>
      </c>
      <c r="B32" s="39"/>
      <c r="C32" s="95" t="s">
        <v>78</v>
      </c>
      <c r="D32" s="25" t="s">
        <v>59</v>
      </c>
      <c r="E32" s="96">
        <f>E31*1.25</f>
        <v>26.5</v>
      </c>
      <c r="F32" s="65"/>
      <c r="G32" s="63"/>
      <c r="H32" s="47">
        <f t="shared" si="6"/>
        <v>0</v>
      </c>
      <c r="I32" s="63"/>
      <c r="J32" s="63"/>
      <c r="K32" s="48">
        <f t="shared" si="7"/>
        <v>0</v>
      </c>
      <c r="L32" s="49">
        <f t="shared" si="8"/>
        <v>0</v>
      </c>
      <c r="M32" s="47">
        <f t="shared" si="9"/>
        <v>0</v>
      </c>
      <c r="N32" s="47">
        <f t="shared" si="10"/>
        <v>0</v>
      </c>
      <c r="O32" s="47">
        <f t="shared" si="11"/>
        <v>0</v>
      </c>
      <c r="P32" s="48">
        <f t="shared" si="12"/>
        <v>0</v>
      </c>
    </row>
    <row r="33" spans="1:16" ht="22.5" x14ac:dyDescent="0.2">
      <c r="A33" s="38">
        <v>3</v>
      </c>
      <c r="B33" s="39"/>
      <c r="C33" s="95" t="s">
        <v>79</v>
      </c>
      <c r="D33" s="25" t="s">
        <v>59</v>
      </c>
      <c r="E33" s="96">
        <f>E31*1.25</f>
        <v>26.5</v>
      </c>
      <c r="F33" s="65"/>
      <c r="G33" s="63"/>
      <c r="H33" s="47">
        <f t="shared" si="6"/>
        <v>0</v>
      </c>
      <c r="I33" s="63"/>
      <c r="J33" s="63"/>
      <c r="K33" s="48">
        <f t="shared" si="7"/>
        <v>0</v>
      </c>
      <c r="L33" s="49">
        <f t="shared" si="8"/>
        <v>0</v>
      </c>
      <c r="M33" s="47">
        <f t="shared" si="9"/>
        <v>0</v>
      </c>
      <c r="N33" s="47">
        <f t="shared" si="10"/>
        <v>0</v>
      </c>
      <c r="O33" s="47">
        <f t="shared" si="11"/>
        <v>0</v>
      </c>
      <c r="P33" s="48">
        <f t="shared" si="12"/>
        <v>0</v>
      </c>
    </row>
    <row r="34" spans="1:16" x14ac:dyDescent="0.2">
      <c r="A34" s="38">
        <v>4</v>
      </c>
      <c r="B34" s="39"/>
      <c r="C34" s="95" t="s">
        <v>80</v>
      </c>
      <c r="D34" s="25" t="s">
        <v>68</v>
      </c>
      <c r="E34" s="96">
        <v>1</v>
      </c>
      <c r="F34" s="65"/>
      <c r="G34" s="63"/>
      <c r="H34" s="47">
        <f t="shared" si="6"/>
        <v>0</v>
      </c>
      <c r="I34" s="63"/>
      <c r="J34" s="63"/>
      <c r="K34" s="48">
        <f t="shared" si="7"/>
        <v>0</v>
      </c>
      <c r="L34" s="49">
        <f t="shared" si="8"/>
        <v>0</v>
      </c>
      <c r="M34" s="47">
        <f t="shared" si="9"/>
        <v>0</v>
      </c>
      <c r="N34" s="47">
        <f t="shared" si="10"/>
        <v>0</v>
      </c>
      <c r="O34" s="47">
        <f t="shared" si="11"/>
        <v>0</v>
      </c>
      <c r="P34" s="48">
        <f t="shared" si="12"/>
        <v>0</v>
      </c>
    </row>
    <row r="35" spans="1:16" x14ac:dyDescent="0.2">
      <c r="A35" s="38">
        <v>5</v>
      </c>
      <c r="B35" s="39"/>
      <c r="C35" s="93" t="s">
        <v>81</v>
      </c>
      <c r="D35" s="25" t="s">
        <v>82</v>
      </c>
      <c r="E35" s="96">
        <v>39.200000000000003</v>
      </c>
      <c r="F35" s="65"/>
      <c r="G35" s="63"/>
      <c r="H35" s="47">
        <f t="shared" si="6"/>
        <v>0</v>
      </c>
      <c r="I35" s="63"/>
      <c r="J35" s="63"/>
      <c r="K35" s="48">
        <f t="shared" si="7"/>
        <v>0</v>
      </c>
      <c r="L35" s="49">
        <f t="shared" si="8"/>
        <v>0</v>
      </c>
      <c r="M35" s="47">
        <f t="shared" si="9"/>
        <v>0</v>
      </c>
      <c r="N35" s="47">
        <f t="shared" si="10"/>
        <v>0</v>
      </c>
      <c r="O35" s="47">
        <f t="shared" si="11"/>
        <v>0</v>
      </c>
      <c r="P35" s="48">
        <f t="shared" si="12"/>
        <v>0</v>
      </c>
    </row>
    <row r="36" spans="1:16" x14ac:dyDescent="0.2">
      <c r="A36" s="38">
        <v>6</v>
      </c>
      <c r="B36" s="39"/>
      <c r="C36" s="95" t="s">
        <v>449</v>
      </c>
      <c r="D36" s="25" t="s">
        <v>82</v>
      </c>
      <c r="E36" s="96">
        <f>E35*1.1</f>
        <v>43.12</v>
      </c>
      <c r="F36" s="65"/>
      <c r="G36" s="63"/>
      <c r="H36" s="47">
        <f t="shared" si="6"/>
        <v>0</v>
      </c>
      <c r="I36" s="63"/>
      <c r="J36" s="63"/>
      <c r="K36" s="48">
        <f t="shared" si="7"/>
        <v>0</v>
      </c>
      <c r="L36" s="49">
        <f t="shared" si="8"/>
        <v>0</v>
      </c>
      <c r="M36" s="47">
        <f t="shared" si="9"/>
        <v>0</v>
      </c>
      <c r="N36" s="47">
        <f t="shared" si="10"/>
        <v>0</v>
      </c>
      <c r="O36" s="47">
        <f t="shared" si="11"/>
        <v>0</v>
      </c>
      <c r="P36" s="48">
        <f t="shared" si="12"/>
        <v>0</v>
      </c>
    </row>
    <row r="37" spans="1:16" x14ac:dyDescent="0.2">
      <c r="A37" s="38">
        <v>7</v>
      </c>
      <c r="B37" s="39"/>
      <c r="C37" s="95" t="s">
        <v>83</v>
      </c>
      <c r="D37" s="25" t="s">
        <v>68</v>
      </c>
      <c r="E37" s="96">
        <v>1</v>
      </c>
      <c r="F37" s="65"/>
      <c r="G37" s="63"/>
      <c r="H37" s="47">
        <f t="shared" si="6"/>
        <v>0</v>
      </c>
      <c r="I37" s="63"/>
      <c r="J37" s="63"/>
      <c r="K37" s="48">
        <f t="shared" si="7"/>
        <v>0</v>
      </c>
      <c r="L37" s="49">
        <f t="shared" si="8"/>
        <v>0</v>
      </c>
      <c r="M37" s="47">
        <f t="shared" si="9"/>
        <v>0</v>
      </c>
      <c r="N37" s="47">
        <f t="shared" si="10"/>
        <v>0</v>
      </c>
      <c r="O37" s="47">
        <f t="shared" si="11"/>
        <v>0</v>
      </c>
      <c r="P37" s="48">
        <f t="shared" si="12"/>
        <v>0</v>
      </c>
    </row>
    <row r="38" spans="1:16" ht="22.5" x14ac:dyDescent="0.2">
      <c r="A38" s="38">
        <v>8</v>
      </c>
      <c r="B38" s="39"/>
      <c r="C38" s="93" t="s">
        <v>84</v>
      </c>
      <c r="D38" s="25" t="s">
        <v>82</v>
      </c>
      <c r="E38" s="96">
        <v>25.28</v>
      </c>
      <c r="F38" s="65"/>
      <c r="G38" s="63"/>
      <c r="H38" s="47">
        <f t="shared" si="6"/>
        <v>0</v>
      </c>
      <c r="I38" s="63"/>
      <c r="J38" s="63"/>
      <c r="K38" s="48">
        <f t="shared" si="7"/>
        <v>0</v>
      </c>
      <c r="L38" s="49">
        <f t="shared" si="8"/>
        <v>0</v>
      </c>
      <c r="M38" s="47">
        <f t="shared" si="9"/>
        <v>0</v>
      </c>
      <c r="N38" s="47">
        <f t="shared" si="10"/>
        <v>0</v>
      </c>
      <c r="O38" s="47">
        <f t="shared" si="11"/>
        <v>0</v>
      </c>
      <c r="P38" s="48">
        <f t="shared" si="12"/>
        <v>0</v>
      </c>
    </row>
    <row r="39" spans="1:16" ht="22.5" x14ac:dyDescent="0.2">
      <c r="A39" s="38">
        <v>9</v>
      </c>
      <c r="B39" s="39"/>
      <c r="C39" s="95" t="s">
        <v>450</v>
      </c>
      <c r="D39" s="25" t="s">
        <v>82</v>
      </c>
      <c r="E39" s="96">
        <f>E38*1.15</f>
        <v>29.07</v>
      </c>
      <c r="F39" s="65"/>
      <c r="G39" s="63"/>
      <c r="H39" s="47">
        <f t="shared" si="6"/>
        <v>0</v>
      </c>
      <c r="I39" s="63"/>
      <c r="J39" s="63"/>
      <c r="K39" s="48">
        <f t="shared" si="7"/>
        <v>0</v>
      </c>
      <c r="L39" s="49">
        <f t="shared" si="8"/>
        <v>0</v>
      </c>
      <c r="M39" s="47">
        <f t="shared" si="9"/>
        <v>0</v>
      </c>
      <c r="N39" s="47">
        <f t="shared" si="10"/>
        <v>0</v>
      </c>
      <c r="O39" s="47">
        <f t="shared" si="11"/>
        <v>0</v>
      </c>
      <c r="P39" s="48">
        <f t="shared" si="12"/>
        <v>0</v>
      </c>
    </row>
    <row r="40" spans="1:16" x14ac:dyDescent="0.2">
      <c r="A40" s="38">
        <v>10</v>
      </c>
      <c r="B40" s="39"/>
      <c r="C40" s="95" t="s">
        <v>85</v>
      </c>
      <c r="D40" s="25" t="s">
        <v>86</v>
      </c>
      <c r="E40" s="96">
        <v>1</v>
      </c>
      <c r="F40" s="65"/>
      <c r="G40" s="63"/>
      <c r="H40" s="47">
        <f t="shared" si="6"/>
        <v>0</v>
      </c>
      <c r="I40" s="63"/>
      <c r="J40" s="63"/>
      <c r="K40" s="48">
        <f t="shared" si="7"/>
        <v>0</v>
      </c>
      <c r="L40" s="49">
        <f t="shared" si="8"/>
        <v>0</v>
      </c>
      <c r="M40" s="47">
        <f t="shared" si="9"/>
        <v>0</v>
      </c>
      <c r="N40" s="47">
        <f t="shared" si="10"/>
        <v>0</v>
      </c>
      <c r="O40" s="47">
        <f t="shared" si="11"/>
        <v>0</v>
      </c>
      <c r="P40" s="48">
        <f t="shared" si="12"/>
        <v>0</v>
      </c>
    </row>
    <row r="41" spans="1:16" x14ac:dyDescent="0.2">
      <c r="A41" s="38"/>
      <c r="B41" s="39"/>
      <c r="C41" s="94" t="s">
        <v>87</v>
      </c>
      <c r="D41" s="25"/>
      <c r="E41" s="96"/>
      <c r="F41" s="65"/>
      <c r="G41" s="63"/>
      <c r="H41" s="47">
        <f t="shared" si="6"/>
        <v>0</v>
      </c>
      <c r="I41" s="63"/>
      <c r="J41" s="63"/>
      <c r="K41" s="48">
        <f t="shared" si="7"/>
        <v>0</v>
      </c>
      <c r="L41" s="49">
        <f t="shared" si="8"/>
        <v>0</v>
      </c>
      <c r="M41" s="47">
        <f t="shared" si="9"/>
        <v>0</v>
      </c>
      <c r="N41" s="47">
        <f t="shared" si="10"/>
        <v>0</v>
      </c>
      <c r="O41" s="47">
        <f t="shared" si="11"/>
        <v>0</v>
      </c>
      <c r="P41" s="48">
        <f t="shared" si="12"/>
        <v>0</v>
      </c>
    </row>
    <row r="42" spans="1:16" ht="22.5" x14ac:dyDescent="0.2">
      <c r="A42" s="38">
        <v>1</v>
      </c>
      <c r="B42" s="39"/>
      <c r="C42" s="93" t="s">
        <v>88</v>
      </c>
      <c r="D42" s="25" t="s">
        <v>59</v>
      </c>
      <c r="E42" s="96">
        <v>14.1</v>
      </c>
      <c r="F42" s="65"/>
      <c r="G42" s="63"/>
      <c r="H42" s="47">
        <f t="shared" si="6"/>
        <v>0</v>
      </c>
      <c r="I42" s="63"/>
      <c r="J42" s="63"/>
      <c r="K42" s="48">
        <f t="shared" si="7"/>
        <v>0</v>
      </c>
      <c r="L42" s="49">
        <f t="shared" si="8"/>
        <v>0</v>
      </c>
      <c r="M42" s="47">
        <f t="shared" si="9"/>
        <v>0</v>
      </c>
      <c r="N42" s="47">
        <f t="shared" si="10"/>
        <v>0</v>
      </c>
      <c r="O42" s="47">
        <f t="shared" si="11"/>
        <v>0</v>
      </c>
      <c r="P42" s="48">
        <f t="shared" si="12"/>
        <v>0</v>
      </c>
    </row>
    <row r="43" spans="1:16" ht="22.5" x14ac:dyDescent="0.2">
      <c r="A43" s="38">
        <v>2</v>
      </c>
      <c r="B43" s="39"/>
      <c r="C43" s="93" t="s">
        <v>89</v>
      </c>
      <c r="D43" s="25" t="s">
        <v>59</v>
      </c>
      <c r="E43" s="96">
        <v>14.1</v>
      </c>
      <c r="F43" s="65"/>
      <c r="G43" s="63"/>
      <c r="H43" s="47">
        <f t="shared" si="6"/>
        <v>0</v>
      </c>
      <c r="I43" s="63"/>
      <c r="J43" s="63"/>
      <c r="K43" s="48">
        <f t="shared" si="7"/>
        <v>0</v>
      </c>
      <c r="L43" s="49">
        <f t="shared" si="8"/>
        <v>0</v>
      </c>
      <c r="M43" s="47">
        <f t="shared" si="9"/>
        <v>0</v>
      </c>
      <c r="N43" s="47">
        <f t="shared" si="10"/>
        <v>0</v>
      </c>
      <c r="O43" s="47">
        <f t="shared" si="11"/>
        <v>0</v>
      </c>
      <c r="P43" s="48">
        <f t="shared" si="12"/>
        <v>0</v>
      </c>
    </row>
    <row r="44" spans="1:16" ht="45" x14ac:dyDescent="0.2">
      <c r="A44" s="38">
        <v>3</v>
      </c>
      <c r="B44" s="39"/>
      <c r="C44" s="93" t="s">
        <v>90</v>
      </c>
      <c r="D44" s="25" t="s">
        <v>59</v>
      </c>
      <c r="E44" s="96">
        <v>14.1</v>
      </c>
      <c r="F44" s="65"/>
      <c r="G44" s="63"/>
      <c r="H44" s="47">
        <f t="shared" si="6"/>
        <v>0</v>
      </c>
      <c r="I44" s="63"/>
      <c r="J44" s="63"/>
      <c r="K44" s="48">
        <f t="shared" si="7"/>
        <v>0</v>
      </c>
      <c r="L44" s="49">
        <f t="shared" si="8"/>
        <v>0</v>
      </c>
      <c r="M44" s="47">
        <f t="shared" si="9"/>
        <v>0</v>
      </c>
      <c r="N44" s="47">
        <f t="shared" si="10"/>
        <v>0</v>
      </c>
      <c r="O44" s="47">
        <f t="shared" si="11"/>
        <v>0</v>
      </c>
      <c r="P44" s="48">
        <f t="shared" si="12"/>
        <v>0</v>
      </c>
    </row>
    <row r="45" spans="1:16" ht="34.5" thickBot="1" x14ac:dyDescent="0.25">
      <c r="A45" s="38">
        <v>4</v>
      </c>
      <c r="B45" s="39"/>
      <c r="C45" s="93" t="s">
        <v>91</v>
      </c>
      <c r="D45" s="25" t="s">
        <v>86</v>
      </c>
      <c r="E45" s="96">
        <v>4</v>
      </c>
      <c r="F45" s="65"/>
      <c r="G45" s="63"/>
      <c r="H45" s="47">
        <f t="shared" si="6"/>
        <v>0</v>
      </c>
      <c r="I45" s="63"/>
      <c r="J45" s="63"/>
      <c r="K45" s="48">
        <f t="shared" si="7"/>
        <v>0</v>
      </c>
      <c r="L45" s="49">
        <f t="shared" si="8"/>
        <v>0</v>
      </c>
      <c r="M45" s="47">
        <f t="shared" si="9"/>
        <v>0</v>
      </c>
      <c r="N45" s="47">
        <f t="shared" si="10"/>
        <v>0</v>
      </c>
      <c r="O45" s="47">
        <f t="shared" si="11"/>
        <v>0</v>
      </c>
      <c r="P45" s="48">
        <f t="shared" si="12"/>
        <v>0</v>
      </c>
    </row>
    <row r="46" spans="1:16" ht="12" thickBot="1" x14ac:dyDescent="0.25">
      <c r="A46" s="147" t="s">
        <v>92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9"/>
      <c r="L46" s="66">
        <f>SUM(L14:L45)</f>
        <v>0</v>
      </c>
      <c r="M46" s="67">
        <f>SUM(M14:M45)</f>
        <v>0</v>
      </c>
      <c r="N46" s="67">
        <f>SUM(N14:N45)</f>
        <v>0</v>
      </c>
      <c r="O46" s="67">
        <f>SUM(O14:O45)</f>
        <v>0</v>
      </c>
      <c r="P46" s="68">
        <f>SUM(P14:P45)</f>
        <v>0</v>
      </c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" t="s">
        <v>14</v>
      </c>
      <c r="B49" s="17"/>
      <c r="C49" s="146">
        <f>'Kops a'!C33:H33</f>
        <v>0</v>
      </c>
      <c r="D49" s="146"/>
      <c r="E49" s="146"/>
      <c r="F49" s="146"/>
      <c r="G49" s="146"/>
      <c r="H49" s="146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98" t="s">
        <v>15</v>
      </c>
      <c r="D50" s="98"/>
      <c r="E50" s="98"/>
      <c r="F50" s="98"/>
      <c r="G50" s="98"/>
      <c r="H50" s="98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85" t="str">
        <f>'Kops a'!A36</f>
        <v>Tāme sastādīta</v>
      </c>
      <c r="B52" s="86"/>
      <c r="C52" s="86"/>
      <c r="D52" s="86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" t="s">
        <v>37</v>
      </c>
      <c r="B54" s="17"/>
      <c r="C54" s="146">
        <f>'Kops a'!C38:H38</f>
        <v>0</v>
      </c>
      <c r="D54" s="146"/>
      <c r="E54" s="146"/>
      <c r="F54" s="146"/>
      <c r="G54" s="146"/>
      <c r="H54" s="146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98" t="s">
        <v>15</v>
      </c>
      <c r="D55" s="98"/>
      <c r="E55" s="98"/>
      <c r="F55" s="98"/>
      <c r="G55" s="98"/>
      <c r="H55" s="98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85" t="s">
        <v>54</v>
      </c>
      <c r="B57" s="86"/>
      <c r="C57" s="90">
        <f>'Kops a'!C41</f>
        <v>0</v>
      </c>
      <c r="D57" s="50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54:H54"/>
    <mergeCell ref="C55:H55"/>
    <mergeCell ref="C49:H49"/>
    <mergeCell ref="C50:H50"/>
    <mergeCell ref="A46:K46"/>
  </mergeCells>
  <conditionalFormatting sqref="I14:J14 A14:G14 A15:E45">
    <cfRule type="cellIs" dxfId="179" priority="24" operator="equal">
      <formula>0</formula>
    </cfRule>
  </conditionalFormatting>
  <conditionalFormatting sqref="N9:O9 K14:P14 H14">
    <cfRule type="cellIs" dxfId="178" priority="22" operator="equal">
      <formula>0</formula>
    </cfRule>
  </conditionalFormatting>
  <conditionalFormatting sqref="A9">
    <cfRule type="containsText" dxfId="177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76" priority="19" operator="equal">
      <formula>0</formula>
    </cfRule>
  </conditionalFormatting>
  <conditionalFormatting sqref="O10:P10">
    <cfRule type="cellIs" dxfId="175" priority="18" operator="equal">
      <formula>"20__. gada __. _________"</formula>
    </cfRule>
  </conditionalFormatting>
  <conditionalFormatting sqref="A46:K46">
    <cfRule type="containsText" dxfId="174" priority="16" operator="containsText" text="Tiešās izmaksas kopā, t. sk. darba devēja sociālais nodoklis __.__% ">
      <formula>NOT(ISERROR(SEARCH("Tiešās izmaksas kopā, t. sk. darba devēja sociālais nodoklis __.__% ",A46)))</formula>
    </cfRule>
  </conditionalFormatting>
  <conditionalFormatting sqref="C54:H54">
    <cfRule type="cellIs" dxfId="173" priority="13" operator="equal">
      <formula>0</formula>
    </cfRule>
  </conditionalFormatting>
  <conditionalFormatting sqref="C49:H49">
    <cfRule type="cellIs" dxfId="172" priority="12" operator="equal">
      <formula>0</formula>
    </cfRule>
  </conditionalFormatting>
  <conditionalFormatting sqref="L46:P46">
    <cfRule type="cellIs" dxfId="171" priority="11" operator="equal">
      <formula>0</formula>
    </cfRule>
  </conditionalFormatting>
  <conditionalFormatting sqref="C4:I4">
    <cfRule type="cellIs" dxfId="170" priority="10" operator="equal">
      <formula>0</formula>
    </cfRule>
  </conditionalFormatting>
  <conditionalFormatting sqref="D5:L8">
    <cfRule type="cellIs" dxfId="169" priority="8" operator="equal">
      <formula>0</formula>
    </cfRule>
  </conditionalFormatting>
  <conditionalFormatting sqref="C54:H54 C57 C49:H49">
    <cfRule type="cellIs" dxfId="168" priority="7" operator="equal">
      <formula>0</formula>
    </cfRule>
  </conditionalFormatting>
  <conditionalFormatting sqref="D1">
    <cfRule type="cellIs" dxfId="167" priority="6" operator="equal">
      <formula>0</formula>
    </cfRule>
  </conditionalFormatting>
  <conditionalFormatting sqref="I15:J45 F15:G45">
    <cfRule type="cellIs" dxfId="32" priority="3" operator="equal">
      <formula>0</formula>
    </cfRule>
  </conditionalFormatting>
  <conditionalFormatting sqref="K15:P45">
    <cfRule type="cellIs" dxfId="31" priority="2" operator="equal">
      <formula>0</formula>
    </cfRule>
  </conditionalFormatting>
  <conditionalFormatting sqref="H15:H45">
    <cfRule type="cellIs" dxfId="30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BC596309-6EE4-47E0-A590-F3D2F6DA868B}">
            <xm:f>NOT(ISERROR(SEARCH("Tāme sastādīta ____. gada ___. ______________",A52)))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  <x14:conditionalFormatting xmlns:xm="http://schemas.microsoft.com/office/excel/2006/main">
          <x14:cfRule type="containsText" priority="14" operator="containsText" id="{A5053C80-E745-4777-A201-BBBD02E74FC0}">
            <xm:f>NOT(ISERROR(SEARCH("Sertifikāta Nr. _________________________________",A57)))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72"/>
  <sheetViews>
    <sheetView topLeftCell="A10" workbookViewId="0">
      <selection activeCell="H44" sqref="H44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1" t="s">
        <v>125</v>
      </c>
      <c r="D2" s="151"/>
      <c r="E2" s="151"/>
      <c r="F2" s="151"/>
      <c r="G2" s="151"/>
      <c r="H2" s="151"/>
      <c r="I2" s="151"/>
      <c r="J2" s="29"/>
    </row>
    <row r="3" spans="1:16" x14ac:dyDescent="0.2">
      <c r="A3" s="30"/>
      <c r="B3" s="30"/>
      <c r="C3" s="141" t="s">
        <v>17</v>
      </c>
      <c r="D3" s="141"/>
      <c r="E3" s="141"/>
      <c r="F3" s="141"/>
      <c r="G3" s="141"/>
      <c r="H3" s="141"/>
      <c r="I3" s="141"/>
      <c r="J3" s="30"/>
    </row>
    <row r="4" spans="1:16" x14ac:dyDescent="0.2">
      <c r="A4" s="30"/>
      <c r="B4" s="30"/>
      <c r="C4" s="152" t="s">
        <v>52</v>
      </c>
      <c r="D4" s="152"/>
      <c r="E4" s="152"/>
      <c r="F4" s="152"/>
      <c r="G4" s="152"/>
      <c r="H4" s="152"/>
      <c r="I4" s="152"/>
      <c r="J4" s="30"/>
    </row>
    <row r="5" spans="1:16" ht="24.95" customHeight="1" x14ac:dyDescent="0.2">
      <c r="A5" s="23"/>
      <c r="B5" s="23"/>
      <c r="C5" s="27" t="s">
        <v>5</v>
      </c>
      <c r="D5" s="164" t="str">
        <f>'Kops a'!D6</f>
        <v>Daudzdzīvokļu dzīvojamās mājas, Kastaņu ielā 2A, Jelgavā vienkāršotas fasādes atjaunošana</v>
      </c>
      <c r="E5" s="164"/>
      <c r="F5" s="164"/>
      <c r="G5" s="164"/>
      <c r="H5" s="164"/>
      <c r="I5" s="164"/>
      <c r="J5" s="164"/>
      <c r="K5" s="164"/>
      <c r="L5" s="164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4" t="str">
        <f>'Kops a'!D7</f>
        <v>Daudzdzīvokļu dzīvojamās mājas, Kastaņu ielā 2A, Jelgavā vienkāršotas fasādes atjaunošana</v>
      </c>
      <c r="E6" s="164"/>
      <c r="F6" s="164"/>
      <c r="G6" s="164"/>
      <c r="H6" s="164"/>
      <c r="I6" s="164"/>
      <c r="J6" s="164"/>
      <c r="K6" s="164"/>
      <c r="L6" s="16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4" t="str">
        <f>'Kops a'!D8</f>
        <v>Kastaņu iela 2A, Jelgava</v>
      </c>
      <c r="E7" s="164"/>
      <c r="F7" s="164"/>
      <c r="G7" s="164"/>
      <c r="H7" s="164"/>
      <c r="I7" s="164"/>
      <c r="J7" s="164"/>
      <c r="K7" s="164"/>
      <c r="L7" s="164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4">
        <f>'Kops a'!D9</f>
        <v>0</v>
      </c>
      <c r="E8" s="164"/>
      <c r="F8" s="164"/>
      <c r="G8" s="164"/>
      <c r="H8" s="164"/>
      <c r="I8" s="164"/>
      <c r="J8" s="164"/>
      <c r="K8" s="164"/>
      <c r="L8" s="164"/>
      <c r="M8" s="17"/>
      <c r="N8" s="17"/>
      <c r="O8" s="17"/>
      <c r="P8" s="17"/>
    </row>
    <row r="9" spans="1:16" ht="11.25" customHeight="1" x14ac:dyDescent="0.2">
      <c r="A9" s="150" t="s">
        <v>453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3">
        <f>P60</f>
        <v>0</v>
      </c>
      <c r="O9" s="163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A66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0" t="s">
        <v>23</v>
      </c>
      <c r="B12" s="158" t="s">
        <v>40</v>
      </c>
      <c r="C12" s="154" t="s">
        <v>41</v>
      </c>
      <c r="D12" s="161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57"/>
      <c r="B13" s="159"/>
      <c r="C13" s="160"/>
      <c r="D13" s="162"/>
      <c r="E13" s="14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94" t="s">
        <v>57</v>
      </c>
      <c r="D14" s="25"/>
      <c r="E14" s="96"/>
      <c r="F14" s="65"/>
      <c r="G14" s="63"/>
      <c r="H14" s="47"/>
      <c r="I14" s="63"/>
      <c r="J14" s="63"/>
      <c r="K14" s="48">
        <f t="shared" ref="K14:K59" si="0">SUM(H14:J14)</f>
        <v>0</v>
      </c>
      <c r="L14" s="49">
        <f t="shared" ref="L14:L59" si="1">ROUND(E14*F14,2)</f>
        <v>0</v>
      </c>
      <c r="M14" s="47">
        <f t="shared" ref="M14:M59" si="2">ROUND(H14*E14,2)</f>
        <v>0</v>
      </c>
      <c r="N14" s="47">
        <f t="shared" ref="N14:N59" si="3">ROUND(I14*E14,2)</f>
        <v>0</v>
      </c>
      <c r="O14" s="47">
        <f t="shared" ref="O14:O59" si="4">ROUND(J14*E14,2)</f>
        <v>0</v>
      </c>
      <c r="P14" s="48">
        <f t="shared" ref="P14:P59" si="5">SUM(M14:O14)</f>
        <v>0</v>
      </c>
    </row>
    <row r="15" spans="1:16" ht="22.5" x14ac:dyDescent="0.2">
      <c r="A15" s="38">
        <v>1</v>
      </c>
      <c r="B15" s="39"/>
      <c r="C15" s="93" t="s">
        <v>93</v>
      </c>
      <c r="D15" s="25" t="s">
        <v>59</v>
      </c>
      <c r="E15" s="96">
        <v>736.15</v>
      </c>
      <c r="F15" s="65"/>
      <c r="G15" s="63"/>
      <c r="H15" s="47">
        <f t="shared" ref="H15:H59" si="6">ROUND(F15*G15,2)</f>
        <v>0</v>
      </c>
      <c r="I15" s="63"/>
      <c r="J15" s="63"/>
      <c r="K15" s="48">
        <f t="shared" ref="K15:K59" si="7">SUM(H15:J15)</f>
        <v>0</v>
      </c>
      <c r="L15" s="49">
        <f t="shared" ref="L15:L59" si="8">ROUND(E15*F15,2)</f>
        <v>0</v>
      </c>
      <c r="M15" s="47">
        <f t="shared" ref="M15:M59" si="9">ROUND(H15*E15,2)</f>
        <v>0</v>
      </c>
      <c r="N15" s="47">
        <f t="shared" ref="N15:N59" si="10">ROUND(I15*E15,2)</f>
        <v>0</v>
      </c>
      <c r="O15" s="47">
        <f t="shared" ref="O15:O59" si="11">ROUND(J15*E15,2)</f>
        <v>0</v>
      </c>
      <c r="P15" s="48">
        <f t="shared" ref="P15:P59" si="12">SUM(M15:O15)</f>
        <v>0</v>
      </c>
    </row>
    <row r="16" spans="1:16" ht="22.5" x14ac:dyDescent="0.2">
      <c r="A16" s="38">
        <v>2</v>
      </c>
      <c r="B16" s="39"/>
      <c r="C16" s="93" t="s">
        <v>94</v>
      </c>
      <c r="D16" s="25" t="s">
        <v>59</v>
      </c>
      <c r="E16" s="96">
        <v>736.15</v>
      </c>
      <c r="F16" s="65"/>
      <c r="G16" s="63"/>
      <c r="H16" s="47">
        <f t="shared" si="6"/>
        <v>0</v>
      </c>
      <c r="I16" s="63"/>
      <c r="J16" s="63"/>
      <c r="K16" s="48">
        <f t="shared" si="7"/>
        <v>0</v>
      </c>
      <c r="L16" s="49">
        <f t="shared" si="8"/>
        <v>0</v>
      </c>
      <c r="M16" s="47">
        <f t="shared" si="9"/>
        <v>0</v>
      </c>
      <c r="N16" s="47">
        <f t="shared" si="10"/>
        <v>0</v>
      </c>
      <c r="O16" s="47">
        <f t="shared" si="11"/>
        <v>0</v>
      </c>
      <c r="P16" s="48">
        <f t="shared" si="12"/>
        <v>0</v>
      </c>
    </row>
    <row r="17" spans="1:16" x14ac:dyDescent="0.2">
      <c r="A17" s="38">
        <v>3</v>
      </c>
      <c r="B17" s="39"/>
      <c r="C17" s="93" t="s">
        <v>95</v>
      </c>
      <c r="D17" s="25" t="s">
        <v>59</v>
      </c>
      <c r="E17" s="96">
        <v>82.66</v>
      </c>
      <c r="F17" s="65"/>
      <c r="G17" s="63"/>
      <c r="H17" s="47">
        <f t="shared" si="6"/>
        <v>0</v>
      </c>
      <c r="I17" s="63"/>
      <c r="J17" s="63"/>
      <c r="K17" s="48">
        <f t="shared" si="7"/>
        <v>0</v>
      </c>
      <c r="L17" s="49">
        <f t="shared" si="8"/>
        <v>0</v>
      </c>
      <c r="M17" s="47">
        <f t="shared" si="9"/>
        <v>0</v>
      </c>
      <c r="N17" s="47">
        <f t="shared" si="10"/>
        <v>0</v>
      </c>
      <c r="O17" s="47">
        <f t="shared" si="11"/>
        <v>0</v>
      </c>
      <c r="P17" s="48">
        <f t="shared" si="12"/>
        <v>0</v>
      </c>
    </row>
    <row r="18" spans="1:16" ht="22.5" x14ac:dyDescent="0.2">
      <c r="A18" s="38">
        <v>4</v>
      </c>
      <c r="B18" s="39"/>
      <c r="C18" s="93" t="s">
        <v>96</v>
      </c>
      <c r="D18" s="25" t="s">
        <v>59</v>
      </c>
      <c r="E18" s="96">
        <v>736.15</v>
      </c>
      <c r="F18" s="65"/>
      <c r="G18" s="63"/>
      <c r="H18" s="47">
        <f t="shared" si="6"/>
        <v>0</v>
      </c>
      <c r="I18" s="63"/>
      <c r="J18" s="63"/>
      <c r="K18" s="48">
        <f t="shared" si="7"/>
        <v>0</v>
      </c>
      <c r="L18" s="49">
        <f t="shared" si="8"/>
        <v>0</v>
      </c>
      <c r="M18" s="47">
        <f t="shared" si="9"/>
        <v>0</v>
      </c>
      <c r="N18" s="47">
        <f t="shared" si="10"/>
        <v>0</v>
      </c>
      <c r="O18" s="47">
        <f t="shared" si="11"/>
        <v>0</v>
      </c>
      <c r="P18" s="48">
        <f t="shared" si="12"/>
        <v>0</v>
      </c>
    </row>
    <row r="19" spans="1:16" ht="45" x14ac:dyDescent="0.2">
      <c r="A19" s="38">
        <v>5</v>
      </c>
      <c r="B19" s="39"/>
      <c r="C19" s="93" t="s">
        <v>97</v>
      </c>
      <c r="D19" s="25" t="s">
        <v>98</v>
      </c>
      <c r="E19" s="96">
        <v>28</v>
      </c>
      <c r="F19" s="65"/>
      <c r="G19" s="63"/>
      <c r="H19" s="47">
        <f t="shared" si="6"/>
        <v>0</v>
      </c>
      <c r="I19" s="63"/>
      <c r="J19" s="63"/>
      <c r="K19" s="48">
        <f t="shared" si="7"/>
        <v>0</v>
      </c>
      <c r="L19" s="49">
        <f t="shared" si="8"/>
        <v>0</v>
      </c>
      <c r="M19" s="47">
        <f t="shared" si="9"/>
        <v>0</v>
      </c>
      <c r="N19" s="47">
        <f t="shared" si="10"/>
        <v>0</v>
      </c>
      <c r="O19" s="47">
        <f t="shared" si="11"/>
        <v>0</v>
      </c>
      <c r="P19" s="48">
        <f t="shared" si="12"/>
        <v>0</v>
      </c>
    </row>
    <row r="20" spans="1:16" x14ac:dyDescent="0.2">
      <c r="A20" s="38">
        <v>6</v>
      </c>
      <c r="B20" s="39"/>
      <c r="C20" s="93" t="s">
        <v>99</v>
      </c>
      <c r="D20" s="25" t="s">
        <v>98</v>
      </c>
      <c r="E20" s="96">
        <v>8</v>
      </c>
      <c r="F20" s="65"/>
      <c r="G20" s="63"/>
      <c r="H20" s="47">
        <f t="shared" si="6"/>
        <v>0</v>
      </c>
      <c r="I20" s="63"/>
      <c r="J20" s="63"/>
      <c r="K20" s="48">
        <f t="shared" si="7"/>
        <v>0</v>
      </c>
      <c r="L20" s="49">
        <f t="shared" si="8"/>
        <v>0</v>
      </c>
      <c r="M20" s="47">
        <f t="shared" si="9"/>
        <v>0</v>
      </c>
      <c r="N20" s="47">
        <f t="shared" si="10"/>
        <v>0</v>
      </c>
      <c r="O20" s="47">
        <f t="shared" si="11"/>
        <v>0</v>
      </c>
      <c r="P20" s="48">
        <f t="shared" si="12"/>
        <v>0</v>
      </c>
    </row>
    <row r="21" spans="1:16" ht="33.75" x14ac:dyDescent="0.2">
      <c r="A21" s="38">
        <v>7</v>
      </c>
      <c r="B21" s="39"/>
      <c r="C21" s="93" t="s">
        <v>100</v>
      </c>
      <c r="D21" s="25" t="s">
        <v>98</v>
      </c>
      <c r="E21" s="96">
        <v>7</v>
      </c>
      <c r="F21" s="65"/>
      <c r="G21" s="63"/>
      <c r="H21" s="47">
        <f t="shared" si="6"/>
        <v>0</v>
      </c>
      <c r="I21" s="63"/>
      <c r="J21" s="63"/>
      <c r="K21" s="48">
        <f t="shared" si="7"/>
        <v>0</v>
      </c>
      <c r="L21" s="49">
        <f t="shared" si="8"/>
        <v>0</v>
      </c>
      <c r="M21" s="47">
        <f t="shared" si="9"/>
        <v>0</v>
      </c>
      <c r="N21" s="47">
        <f t="shared" si="10"/>
        <v>0</v>
      </c>
      <c r="O21" s="47">
        <f t="shared" si="11"/>
        <v>0</v>
      </c>
      <c r="P21" s="48">
        <f t="shared" si="12"/>
        <v>0</v>
      </c>
    </row>
    <row r="22" spans="1:16" x14ac:dyDescent="0.2">
      <c r="A22" s="38">
        <v>8</v>
      </c>
      <c r="B22" s="39"/>
      <c r="C22" s="93" t="s">
        <v>101</v>
      </c>
      <c r="D22" s="25" t="s">
        <v>102</v>
      </c>
      <c r="E22" s="96">
        <v>1</v>
      </c>
      <c r="F22" s="65"/>
      <c r="G22" s="63"/>
      <c r="H22" s="47">
        <f t="shared" si="6"/>
        <v>0</v>
      </c>
      <c r="I22" s="63"/>
      <c r="J22" s="63"/>
      <c r="K22" s="48">
        <f t="shared" si="7"/>
        <v>0</v>
      </c>
      <c r="L22" s="49">
        <f t="shared" si="8"/>
        <v>0</v>
      </c>
      <c r="M22" s="47">
        <f t="shared" si="9"/>
        <v>0</v>
      </c>
      <c r="N22" s="47">
        <f t="shared" si="10"/>
        <v>0</v>
      </c>
      <c r="O22" s="47">
        <f t="shared" si="11"/>
        <v>0</v>
      </c>
      <c r="P22" s="48">
        <f t="shared" si="12"/>
        <v>0</v>
      </c>
    </row>
    <row r="23" spans="1:16" x14ac:dyDescent="0.2">
      <c r="A23" s="38"/>
      <c r="B23" s="39"/>
      <c r="C23" s="94" t="s">
        <v>103</v>
      </c>
      <c r="D23" s="25"/>
      <c r="E23" s="96"/>
      <c r="F23" s="65"/>
      <c r="G23" s="63"/>
      <c r="H23" s="47">
        <f t="shared" si="6"/>
        <v>0</v>
      </c>
      <c r="I23" s="63"/>
      <c r="J23" s="63"/>
      <c r="K23" s="48">
        <f t="shared" si="7"/>
        <v>0</v>
      </c>
      <c r="L23" s="49">
        <f t="shared" si="8"/>
        <v>0</v>
      </c>
      <c r="M23" s="47">
        <f t="shared" si="9"/>
        <v>0</v>
      </c>
      <c r="N23" s="47">
        <f t="shared" si="10"/>
        <v>0</v>
      </c>
      <c r="O23" s="47">
        <f t="shared" si="11"/>
        <v>0</v>
      </c>
      <c r="P23" s="48">
        <f t="shared" si="12"/>
        <v>0</v>
      </c>
    </row>
    <row r="24" spans="1:16" ht="33.75" x14ac:dyDescent="0.2">
      <c r="A24" s="38">
        <v>1</v>
      </c>
      <c r="B24" s="39"/>
      <c r="C24" s="93" t="s">
        <v>104</v>
      </c>
      <c r="D24" s="25" t="s">
        <v>105</v>
      </c>
      <c r="E24" s="96">
        <v>0.86</v>
      </c>
      <c r="F24" s="65"/>
      <c r="G24" s="63"/>
      <c r="H24" s="47">
        <f t="shared" si="6"/>
        <v>0</v>
      </c>
      <c r="I24" s="63"/>
      <c r="J24" s="63"/>
      <c r="K24" s="48">
        <f t="shared" si="7"/>
        <v>0</v>
      </c>
      <c r="L24" s="49">
        <f t="shared" si="8"/>
        <v>0</v>
      </c>
      <c r="M24" s="47">
        <f t="shared" si="9"/>
        <v>0</v>
      </c>
      <c r="N24" s="47">
        <f t="shared" si="10"/>
        <v>0</v>
      </c>
      <c r="O24" s="47">
        <f t="shared" si="11"/>
        <v>0</v>
      </c>
      <c r="P24" s="48">
        <f t="shared" si="12"/>
        <v>0</v>
      </c>
    </row>
    <row r="25" spans="1:16" x14ac:dyDescent="0.2">
      <c r="A25" s="38">
        <v>2</v>
      </c>
      <c r="B25" s="39"/>
      <c r="C25" s="95" t="s">
        <v>106</v>
      </c>
      <c r="D25" s="25" t="s">
        <v>105</v>
      </c>
      <c r="E25" s="96">
        <f>E24*1.25</f>
        <v>1.08</v>
      </c>
      <c r="F25" s="65"/>
      <c r="G25" s="63"/>
      <c r="H25" s="47">
        <f t="shared" si="6"/>
        <v>0</v>
      </c>
      <c r="I25" s="63"/>
      <c r="J25" s="63"/>
      <c r="K25" s="48">
        <f t="shared" si="7"/>
        <v>0</v>
      </c>
      <c r="L25" s="49">
        <f t="shared" si="8"/>
        <v>0</v>
      </c>
      <c r="M25" s="47">
        <f t="shared" si="9"/>
        <v>0</v>
      </c>
      <c r="N25" s="47">
        <f t="shared" si="10"/>
        <v>0</v>
      </c>
      <c r="O25" s="47">
        <f t="shared" si="11"/>
        <v>0</v>
      </c>
      <c r="P25" s="48">
        <f t="shared" si="12"/>
        <v>0</v>
      </c>
    </row>
    <row r="26" spans="1:16" x14ac:dyDescent="0.2">
      <c r="A26" s="38">
        <v>3</v>
      </c>
      <c r="B26" s="39"/>
      <c r="C26" s="95" t="s">
        <v>85</v>
      </c>
      <c r="D26" s="25" t="s">
        <v>68</v>
      </c>
      <c r="E26" s="96">
        <v>1</v>
      </c>
      <c r="F26" s="65"/>
      <c r="G26" s="63"/>
      <c r="H26" s="47">
        <f t="shared" si="6"/>
        <v>0</v>
      </c>
      <c r="I26" s="63"/>
      <c r="J26" s="63"/>
      <c r="K26" s="48">
        <f t="shared" si="7"/>
        <v>0</v>
      </c>
      <c r="L26" s="49">
        <f t="shared" si="8"/>
        <v>0</v>
      </c>
      <c r="M26" s="47">
        <f t="shared" si="9"/>
        <v>0</v>
      </c>
      <c r="N26" s="47">
        <f t="shared" si="10"/>
        <v>0</v>
      </c>
      <c r="O26" s="47">
        <f t="shared" si="11"/>
        <v>0</v>
      </c>
      <c r="P26" s="48">
        <f t="shared" si="12"/>
        <v>0</v>
      </c>
    </row>
    <row r="27" spans="1:16" ht="22.5" x14ac:dyDescent="0.2">
      <c r="A27" s="38">
        <v>4</v>
      </c>
      <c r="B27" s="39"/>
      <c r="C27" s="93" t="s">
        <v>107</v>
      </c>
      <c r="D27" s="25" t="s">
        <v>59</v>
      </c>
      <c r="E27" s="96">
        <v>119.03</v>
      </c>
      <c r="F27" s="65"/>
      <c r="G27" s="63"/>
      <c r="H27" s="47">
        <f t="shared" si="6"/>
        <v>0</v>
      </c>
      <c r="I27" s="63"/>
      <c r="J27" s="63"/>
      <c r="K27" s="48">
        <f t="shared" si="7"/>
        <v>0</v>
      </c>
      <c r="L27" s="49">
        <f t="shared" si="8"/>
        <v>0</v>
      </c>
      <c r="M27" s="47">
        <f t="shared" si="9"/>
        <v>0</v>
      </c>
      <c r="N27" s="47">
        <f t="shared" si="10"/>
        <v>0</v>
      </c>
      <c r="O27" s="47">
        <f t="shared" si="11"/>
        <v>0</v>
      </c>
      <c r="P27" s="48">
        <f t="shared" si="12"/>
        <v>0</v>
      </c>
    </row>
    <row r="28" spans="1:16" x14ac:dyDescent="0.2">
      <c r="A28" s="38">
        <v>5</v>
      </c>
      <c r="B28" s="39"/>
      <c r="C28" s="95" t="s">
        <v>448</v>
      </c>
      <c r="D28" s="25" t="s">
        <v>59</v>
      </c>
      <c r="E28" s="96">
        <f>E27*1.15</f>
        <v>136.88</v>
      </c>
      <c r="F28" s="65"/>
      <c r="G28" s="63"/>
      <c r="H28" s="47">
        <f t="shared" si="6"/>
        <v>0</v>
      </c>
      <c r="I28" s="63"/>
      <c r="J28" s="63"/>
      <c r="K28" s="48">
        <f t="shared" si="7"/>
        <v>0</v>
      </c>
      <c r="L28" s="49">
        <f t="shared" si="8"/>
        <v>0</v>
      </c>
      <c r="M28" s="47">
        <f t="shared" si="9"/>
        <v>0</v>
      </c>
      <c r="N28" s="47">
        <f t="shared" si="10"/>
        <v>0</v>
      </c>
      <c r="O28" s="47">
        <f t="shared" si="11"/>
        <v>0</v>
      </c>
      <c r="P28" s="48">
        <f t="shared" si="12"/>
        <v>0</v>
      </c>
    </row>
    <row r="29" spans="1:16" x14ac:dyDescent="0.2">
      <c r="A29" s="38">
        <v>6</v>
      </c>
      <c r="B29" s="39"/>
      <c r="C29" s="95" t="s">
        <v>85</v>
      </c>
      <c r="D29" s="25" t="s">
        <v>68</v>
      </c>
      <c r="E29" s="96">
        <v>1</v>
      </c>
      <c r="F29" s="65"/>
      <c r="G29" s="63"/>
      <c r="H29" s="47">
        <f t="shared" si="6"/>
        <v>0</v>
      </c>
      <c r="I29" s="63"/>
      <c r="J29" s="63"/>
      <c r="K29" s="48">
        <f t="shared" si="7"/>
        <v>0</v>
      </c>
      <c r="L29" s="49">
        <f t="shared" si="8"/>
        <v>0</v>
      </c>
      <c r="M29" s="47">
        <f t="shared" si="9"/>
        <v>0</v>
      </c>
      <c r="N29" s="47">
        <f t="shared" si="10"/>
        <v>0</v>
      </c>
      <c r="O29" s="47">
        <f t="shared" si="11"/>
        <v>0</v>
      </c>
      <c r="P29" s="48">
        <f t="shared" si="12"/>
        <v>0</v>
      </c>
    </row>
    <row r="30" spans="1:16" ht="22.5" x14ac:dyDescent="0.2">
      <c r="A30" s="38">
        <v>7</v>
      </c>
      <c r="B30" s="39"/>
      <c r="C30" s="93" t="s">
        <v>108</v>
      </c>
      <c r="D30" s="25" t="s">
        <v>59</v>
      </c>
      <c r="E30" s="96">
        <v>37.700000000000003</v>
      </c>
      <c r="F30" s="65"/>
      <c r="G30" s="63"/>
      <c r="H30" s="47">
        <f t="shared" si="6"/>
        <v>0</v>
      </c>
      <c r="I30" s="63"/>
      <c r="J30" s="63"/>
      <c r="K30" s="48">
        <f t="shared" si="7"/>
        <v>0</v>
      </c>
      <c r="L30" s="49">
        <f t="shared" si="8"/>
        <v>0</v>
      </c>
      <c r="M30" s="47">
        <f t="shared" si="9"/>
        <v>0</v>
      </c>
      <c r="N30" s="47">
        <f t="shared" si="10"/>
        <v>0</v>
      </c>
      <c r="O30" s="47">
        <f t="shared" si="11"/>
        <v>0</v>
      </c>
      <c r="P30" s="48">
        <f t="shared" si="12"/>
        <v>0</v>
      </c>
    </row>
    <row r="31" spans="1:16" ht="22.5" x14ac:dyDescent="0.2">
      <c r="A31" s="38">
        <v>8</v>
      </c>
      <c r="B31" s="39"/>
      <c r="C31" s="95" t="s">
        <v>440</v>
      </c>
      <c r="D31" s="25" t="s">
        <v>59</v>
      </c>
      <c r="E31" s="96">
        <f>E30*1.15</f>
        <v>43.36</v>
      </c>
      <c r="F31" s="65"/>
      <c r="G31" s="63"/>
      <c r="H31" s="47">
        <f t="shared" si="6"/>
        <v>0</v>
      </c>
      <c r="I31" s="63"/>
      <c r="J31" s="63"/>
      <c r="K31" s="48">
        <f t="shared" si="7"/>
        <v>0</v>
      </c>
      <c r="L31" s="49">
        <f t="shared" si="8"/>
        <v>0</v>
      </c>
      <c r="M31" s="47">
        <f t="shared" si="9"/>
        <v>0</v>
      </c>
      <c r="N31" s="47">
        <f t="shared" si="10"/>
        <v>0</v>
      </c>
      <c r="O31" s="47">
        <f t="shared" si="11"/>
        <v>0</v>
      </c>
      <c r="P31" s="48">
        <f t="shared" si="12"/>
        <v>0</v>
      </c>
    </row>
    <row r="32" spans="1:16" x14ac:dyDescent="0.2">
      <c r="A32" s="38">
        <v>9</v>
      </c>
      <c r="B32" s="39"/>
      <c r="C32" s="95" t="s">
        <v>85</v>
      </c>
      <c r="D32" s="25" t="s">
        <v>68</v>
      </c>
      <c r="E32" s="96">
        <v>1</v>
      </c>
      <c r="F32" s="65"/>
      <c r="G32" s="63"/>
      <c r="H32" s="47">
        <f t="shared" si="6"/>
        <v>0</v>
      </c>
      <c r="I32" s="63"/>
      <c r="J32" s="63"/>
      <c r="K32" s="48">
        <f t="shared" si="7"/>
        <v>0</v>
      </c>
      <c r="L32" s="49">
        <f t="shared" si="8"/>
        <v>0</v>
      </c>
      <c r="M32" s="47">
        <f t="shared" si="9"/>
        <v>0</v>
      </c>
      <c r="N32" s="47">
        <f t="shared" si="10"/>
        <v>0</v>
      </c>
      <c r="O32" s="47">
        <f t="shared" si="11"/>
        <v>0</v>
      </c>
      <c r="P32" s="48">
        <f t="shared" si="12"/>
        <v>0</v>
      </c>
    </row>
    <row r="33" spans="1:16" x14ac:dyDescent="0.2">
      <c r="A33" s="38">
        <v>10</v>
      </c>
      <c r="B33" s="39"/>
      <c r="C33" s="93" t="s">
        <v>109</v>
      </c>
      <c r="D33" s="25" t="s">
        <v>59</v>
      </c>
      <c r="E33" s="96">
        <f>E30</f>
        <v>37.700000000000003</v>
      </c>
      <c r="F33" s="65"/>
      <c r="G33" s="63"/>
      <c r="H33" s="47">
        <f t="shared" si="6"/>
        <v>0</v>
      </c>
      <c r="I33" s="63"/>
      <c r="J33" s="63"/>
      <c r="K33" s="48">
        <f t="shared" si="7"/>
        <v>0</v>
      </c>
      <c r="L33" s="49">
        <f t="shared" si="8"/>
        <v>0</v>
      </c>
      <c r="M33" s="47">
        <f t="shared" si="9"/>
        <v>0</v>
      </c>
      <c r="N33" s="47">
        <f t="shared" si="10"/>
        <v>0</v>
      </c>
      <c r="O33" s="47">
        <f t="shared" si="11"/>
        <v>0</v>
      </c>
      <c r="P33" s="48">
        <f t="shared" si="12"/>
        <v>0</v>
      </c>
    </row>
    <row r="34" spans="1:16" ht="22.5" x14ac:dyDescent="0.2">
      <c r="A34" s="38">
        <v>11</v>
      </c>
      <c r="B34" s="39"/>
      <c r="C34" s="95" t="s">
        <v>64</v>
      </c>
      <c r="D34" s="25" t="s">
        <v>59</v>
      </c>
      <c r="E34" s="96">
        <f>E33*1.25</f>
        <v>47.13</v>
      </c>
      <c r="F34" s="65"/>
      <c r="G34" s="63"/>
      <c r="H34" s="47">
        <f t="shared" si="6"/>
        <v>0</v>
      </c>
      <c r="I34" s="63"/>
      <c r="J34" s="63"/>
      <c r="K34" s="48">
        <f t="shared" si="7"/>
        <v>0</v>
      </c>
      <c r="L34" s="49">
        <f t="shared" si="8"/>
        <v>0</v>
      </c>
      <c r="M34" s="47">
        <f t="shared" si="9"/>
        <v>0</v>
      </c>
      <c r="N34" s="47">
        <f t="shared" si="10"/>
        <v>0</v>
      </c>
      <c r="O34" s="47">
        <f t="shared" si="11"/>
        <v>0</v>
      </c>
      <c r="P34" s="48">
        <f t="shared" si="12"/>
        <v>0</v>
      </c>
    </row>
    <row r="35" spans="1:16" x14ac:dyDescent="0.2">
      <c r="A35" s="38">
        <v>12</v>
      </c>
      <c r="B35" s="39"/>
      <c r="C35" s="95" t="s">
        <v>110</v>
      </c>
      <c r="D35" s="25" t="s">
        <v>66</v>
      </c>
      <c r="E35" s="96">
        <f>E33*5</f>
        <v>188.5</v>
      </c>
      <c r="F35" s="65"/>
      <c r="G35" s="63"/>
      <c r="H35" s="47">
        <f t="shared" si="6"/>
        <v>0</v>
      </c>
      <c r="I35" s="63"/>
      <c r="J35" s="63"/>
      <c r="K35" s="48">
        <f t="shared" si="7"/>
        <v>0</v>
      </c>
      <c r="L35" s="49">
        <f t="shared" si="8"/>
        <v>0</v>
      </c>
      <c r="M35" s="47">
        <f t="shared" si="9"/>
        <v>0</v>
      </c>
      <c r="N35" s="47">
        <f t="shared" si="10"/>
        <v>0</v>
      </c>
      <c r="O35" s="47">
        <f t="shared" si="11"/>
        <v>0</v>
      </c>
      <c r="P35" s="48">
        <f t="shared" si="12"/>
        <v>0</v>
      </c>
    </row>
    <row r="36" spans="1:16" x14ac:dyDescent="0.2">
      <c r="A36" s="38">
        <v>13</v>
      </c>
      <c r="B36" s="39"/>
      <c r="C36" s="95" t="s">
        <v>67</v>
      </c>
      <c r="D36" s="25" t="s">
        <v>68</v>
      </c>
      <c r="E36" s="96">
        <v>1</v>
      </c>
      <c r="F36" s="65"/>
      <c r="G36" s="63"/>
      <c r="H36" s="47">
        <f t="shared" si="6"/>
        <v>0</v>
      </c>
      <c r="I36" s="63"/>
      <c r="J36" s="63"/>
      <c r="K36" s="48">
        <f t="shared" si="7"/>
        <v>0</v>
      </c>
      <c r="L36" s="49">
        <f t="shared" si="8"/>
        <v>0</v>
      </c>
      <c r="M36" s="47">
        <f t="shared" si="9"/>
        <v>0</v>
      </c>
      <c r="N36" s="47">
        <f t="shared" si="10"/>
        <v>0</v>
      </c>
      <c r="O36" s="47">
        <f t="shared" si="11"/>
        <v>0</v>
      </c>
      <c r="P36" s="48">
        <f t="shared" si="12"/>
        <v>0</v>
      </c>
    </row>
    <row r="37" spans="1:16" ht="22.5" x14ac:dyDescent="0.2">
      <c r="A37" s="38">
        <v>14</v>
      </c>
      <c r="B37" s="39"/>
      <c r="C37" s="95" t="s">
        <v>69</v>
      </c>
      <c r="D37" s="25" t="s">
        <v>66</v>
      </c>
      <c r="E37" s="96">
        <f>E33*0.25</f>
        <v>9.43</v>
      </c>
      <c r="F37" s="65"/>
      <c r="G37" s="63"/>
      <c r="H37" s="47">
        <f t="shared" si="6"/>
        <v>0</v>
      </c>
      <c r="I37" s="63"/>
      <c r="J37" s="63"/>
      <c r="K37" s="48">
        <f t="shared" si="7"/>
        <v>0</v>
      </c>
      <c r="L37" s="49">
        <f t="shared" si="8"/>
        <v>0</v>
      </c>
      <c r="M37" s="47">
        <f t="shared" si="9"/>
        <v>0</v>
      </c>
      <c r="N37" s="47">
        <f t="shared" si="10"/>
        <v>0</v>
      </c>
      <c r="O37" s="47">
        <f t="shared" si="11"/>
        <v>0</v>
      </c>
      <c r="P37" s="48">
        <f t="shared" si="12"/>
        <v>0</v>
      </c>
    </row>
    <row r="38" spans="1:16" x14ac:dyDescent="0.2">
      <c r="A38" s="38">
        <v>15</v>
      </c>
      <c r="B38" s="39"/>
      <c r="C38" s="93" t="s">
        <v>70</v>
      </c>
      <c r="D38" s="25" t="s">
        <v>59</v>
      </c>
      <c r="E38" s="96">
        <f>E33</f>
        <v>37.700000000000003</v>
      </c>
      <c r="F38" s="65"/>
      <c r="G38" s="63"/>
      <c r="H38" s="47">
        <f t="shared" si="6"/>
        <v>0</v>
      </c>
      <c r="I38" s="63"/>
      <c r="J38" s="63"/>
      <c r="K38" s="48">
        <f t="shared" si="7"/>
        <v>0</v>
      </c>
      <c r="L38" s="49">
        <f t="shared" si="8"/>
        <v>0</v>
      </c>
      <c r="M38" s="47">
        <f t="shared" si="9"/>
        <v>0</v>
      </c>
      <c r="N38" s="47">
        <f t="shared" si="10"/>
        <v>0</v>
      </c>
      <c r="O38" s="47">
        <f t="shared" si="11"/>
        <v>0</v>
      </c>
      <c r="P38" s="48">
        <f t="shared" si="12"/>
        <v>0</v>
      </c>
    </row>
    <row r="39" spans="1:16" ht="22.5" x14ac:dyDescent="0.2">
      <c r="A39" s="38">
        <v>16</v>
      </c>
      <c r="B39" s="39"/>
      <c r="C39" s="95" t="s">
        <v>71</v>
      </c>
      <c r="D39" s="25" t="s">
        <v>66</v>
      </c>
      <c r="E39" s="96">
        <f>E38*4</f>
        <v>150.80000000000001</v>
      </c>
      <c r="F39" s="65"/>
      <c r="G39" s="63"/>
      <c r="H39" s="47">
        <f t="shared" si="6"/>
        <v>0</v>
      </c>
      <c r="I39" s="63"/>
      <c r="J39" s="63"/>
      <c r="K39" s="48">
        <f t="shared" si="7"/>
        <v>0</v>
      </c>
      <c r="L39" s="49">
        <f t="shared" si="8"/>
        <v>0</v>
      </c>
      <c r="M39" s="47">
        <f t="shared" si="9"/>
        <v>0</v>
      </c>
      <c r="N39" s="47">
        <f t="shared" si="10"/>
        <v>0</v>
      </c>
      <c r="O39" s="47">
        <f t="shared" si="11"/>
        <v>0</v>
      </c>
      <c r="P39" s="48">
        <f t="shared" si="12"/>
        <v>0</v>
      </c>
    </row>
    <row r="40" spans="1:16" x14ac:dyDescent="0.2">
      <c r="A40" s="38">
        <v>17</v>
      </c>
      <c r="B40" s="39"/>
      <c r="C40" s="95" t="s">
        <v>72</v>
      </c>
      <c r="D40" s="25" t="s">
        <v>68</v>
      </c>
      <c r="E40" s="96">
        <v>1</v>
      </c>
      <c r="F40" s="65"/>
      <c r="G40" s="63"/>
      <c r="H40" s="47">
        <f t="shared" si="6"/>
        <v>0</v>
      </c>
      <c r="I40" s="63"/>
      <c r="J40" s="63"/>
      <c r="K40" s="48">
        <f t="shared" si="7"/>
        <v>0</v>
      </c>
      <c r="L40" s="49">
        <f t="shared" si="8"/>
        <v>0</v>
      </c>
      <c r="M40" s="47">
        <f t="shared" si="9"/>
        <v>0</v>
      </c>
      <c r="N40" s="47">
        <f t="shared" si="10"/>
        <v>0</v>
      </c>
      <c r="O40" s="47">
        <f t="shared" si="11"/>
        <v>0</v>
      </c>
      <c r="P40" s="48">
        <f t="shared" si="12"/>
        <v>0</v>
      </c>
    </row>
    <row r="41" spans="1:16" x14ac:dyDescent="0.2">
      <c r="A41" s="38">
        <v>18</v>
      </c>
      <c r="B41" s="39"/>
      <c r="C41" s="93" t="s">
        <v>73</v>
      </c>
      <c r="D41" s="25" t="s">
        <v>59</v>
      </c>
      <c r="E41" s="96">
        <f>E38</f>
        <v>37.700000000000003</v>
      </c>
      <c r="F41" s="65"/>
      <c r="G41" s="63"/>
      <c r="H41" s="47">
        <f t="shared" si="6"/>
        <v>0</v>
      </c>
      <c r="I41" s="63"/>
      <c r="J41" s="63"/>
      <c r="K41" s="48">
        <f t="shared" si="7"/>
        <v>0</v>
      </c>
      <c r="L41" s="49">
        <f t="shared" si="8"/>
        <v>0</v>
      </c>
      <c r="M41" s="47">
        <f t="shared" si="9"/>
        <v>0</v>
      </c>
      <c r="N41" s="47">
        <f t="shared" si="10"/>
        <v>0</v>
      </c>
      <c r="O41" s="47">
        <f t="shared" si="11"/>
        <v>0</v>
      </c>
      <c r="P41" s="48">
        <f t="shared" si="12"/>
        <v>0</v>
      </c>
    </row>
    <row r="42" spans="1:16" ht="22.5" x14ac:dyDescent="0.2">
      <c r="A42" s="38">
        <v>19</v>
      </c>
      <c r="B42" s="39"/>
      <c r="C42" s="95" t="s">
        <v>111</v>
      </c>
      <c r="D42" s="25" t="s">
        <v>75</v>
      </c>
      <c r="E42" s="96">
        <f>E41*0.45*1.2</f>
        <v>20.36</v>
      </c>
      <c r="F42" s="65"/>
      <c r="G42" s="63"/>
      <c r="H42" s="47">
        <f t="shared" si="6"/>
        <v>0</v>
      </c>
      <c r="I42" s="63"/>
      <c r="J42" s="63"/>
      <c r="K42" s="48">
        <f t="shared" si="7"/>
        <v>0</v>
      </c>
      <c r="L42" s="49">
        <f t="shared" si="8"/>
        <v>0</v>
      </c>
      <c r="M42" s="47">
        <f t="shared" si="9"/>
        <v>0</v>
      </c>
      <c r="N42" s="47">
        <f t="shared" si="10"/>
        <v>0</v>
      </c>
      <c r="O42" s="47">
        <f t="shared" si="11"/>
        <v>0</v>
      </c>
      <c r="P42" s="48">
        <f t="shared" si="12"/>
        <v>0</v>
      </c>
    </row>
    <row r="43" spans="1:16" x14ac:dyDescent="0.2">
      <c r="A43" s="38">
        <v>20</v>
      </c>
      <c r="B43" s="39"/>
      <c r="C43" s="95" t="s">
        <v>72</v>
      </c>
      <c r="D43" s="25" t="s">
        <v>68</v>
      </c>
      <c r="E43" s="96">
        <v>1</v>
      </c>
      <c r="F43" s="65"/>
      <c r="G43" s="63"/>
      <c r="H43" s="47">
        <f t="shared" si="6"/>
        <v>0</v>
      </c>
      <c r="I43" s="63"/>
      <c r="J43" s="63"/>
      <c r="K43" s="48">
        <f t="shared" si="7"/>
        <v>0</v>
      </c>
      <c r="L43" s="49">
        <f t="shared" si="8"/>
        <v>0</v>
      </c>
      <c r="M43" s="47">
        <f t="shared" si="9"/>
        <v>0</v>
      </c>
      <c r="N43" s="47">
        <f t="shared" si="10"/>
        <v>0</v>
      </c>
      <c r="O43" s="47">
        <f t="shared" si="11"/>
        <v>0</v>
      </c>
      <c r="P43" s="48">
        <f t="shared" si="12"/>
        <v>0</v>
      </c>
    </row>
    <row r="44" spans="1:16" ht="22.5" x14ac:dyDescent="0.2">
      <c r="A44" s="38">
        <v>21</v>
      </c>
      <c r="B44" s="39"/>
      <c r="C44" s="93" t="s">
        <v>112</v>
      </c>
      <c r="D44" s="25" t="s">
        <v>59</v>
      </c>
      <c r="E44" s="96">
        <v>905.97</v>
      </c>
      <c r="F44" s="65"/>
      <c r="G44" s="63"/>
      <c r="H44" s="47">
        <f t="shared" si="6"/>
        <v>0</v>
      </c>
      <c r="I44" s="63"/>
      <c r="J44" s="63"/>
      <c r="K44" s="48">
        <f t="shared" si="7"/>
        <v>0</v>
      </c>
      <c r="L44" s="49">
        <f t="shared" si="8"/>
        <v>0</v>
      </c>
      <c r="M44" s="47">
        <f t="shared" si="9"/>
        <v>0</v>
      </c>
      <c r="N44" s="47">
        <f t="shared" si="10"/>
        <v>0</v>
      </c>
      <c r="O44" s="47">
        <f t="shared" si="11"/>
        <v>0</v>
      </c>
      <c r="P44" s="48">
        <f t="shared" si="12"/>
        <v>0</v>
      </c>
    </row>
    <row r="45" spans="1:16" ht="22.5" x14ac:dyDescent="0.2">
      <c r="A45" s="38">
        <v>22</v>
      </c>
      <c r="B45" s="39"/>
      <c r="C45" s="95" t="s">
        <v>113</v>
      </c>
      <c r="D45" s="25" t="s">
        <v>59</v>
      </c>
      <c r="E45" s="96">
        <f>E44*1.25</f>
        <v>1132.46</v>
      </c>
      <c r="F45" s="65"/>
      <c r="G45" s="63"/>
      <c r="H45" s="47">
        <f t="shared" si="6"/>
        <v>0</v>
      </c>
      <c r="I45" s="63"/>
      <c r="J45" s="63"/>
      <c r="K45" s="48">
        <f t="shared" si="7"/>
        <v>0</v>
      </c>
      <c r="L45" s="49">
        <f t="shared" si="8"/>
        <v>0</v>
      </c>
      <c r="M45" s="47">
        <f t="shared" si="9"/>
        <v>0</v>
      </c>
      <c r="N45" s="47">
        <f t="shared" si="10"/>
        <v>0</v>
      </c>
      <c r="O45" s="47">
        <f t="shared" si="11"/>
        <v>0</v>
      </c>
      <c r="P45" s="48">
        <f t="shared" si="12"/>
        <v>0</v>
      </c>
    </row>
    <row r="46" spans="1:16" ht="22.5" x14ac:dyDescent="0.2">
      <c r="A46" s="38">
        <v>23</v>
      </c>
      <c r="B46" s="39"/>
      <c r="C46" s="95" t="s">
        <v>114</v>
      </c>
      <c r="D46" s="25" t="s">
        <v>59</v>
      </c>
      <c r="E46" s="96">
        <f>E44*1.25</f>
        <v>1132.46</v>
      </c>
      <c r="F46" s="65"/>
      <c r="G46" s="63"/>
      <c r="H46" s="47">
        <f t="shared" si="6"/>
        <v>0</v>
      </c>
      <c r="I46" s="63"/>
      <c r="J46" s="63"/>
      <c r="K46" s="48">
        <f t="shared" si="7"/>
        <v>0</v>
      </c>
      <c r="L46" s="49">
        <f t="shared" si="8"/>
        <v>0</v>
      </c>
      <c r="M46" s="47">
        <f t="shared" si="9"/>
        <v>0</v>
      </c>
      <c r="N46" s="47">
        <f t="shared" si="10"/>
        <v>0</v>
      </c>
      <c r="O46" s="47">
        <f t="shared" si="11"/>
        <v>0</v>
      </c>
      <c r="P46" s="48">
        <f t="shared" si="12"/>
        <v>0</v>
      </c>
    </row>
    <row r="47" spans="1:16" x14ac:dyDescent="0.2">
      <c r="A47" s="38">
        <v>24</v>
      </c>
      <c r="B47" s="39"/>
      <c r="C47" s="95" t="s">
        <v>80</v>
      </c>
      <c r="D47" s="25" t="s">
        <v>68</v>
      </c>
      <c r="E47" s="96">
        <v>1</v>
      </c>
      <c r="F47" s="65"/>
      <c r="G47" s="63"/>
      <c r="H47" s="47">
        <f t="shared" si="6"/>
        <v>0</v>
      </c>
      <c r="I47" s="63"/>
      <c r="J47" s="63"/>
      <c r="K47" s="48">
        <f t="shared" si="7"/>
        <v>0</v>
      </c>
      <c r="L47" s="49">
        <f t="shared" si="8"/>
        <v>0</v>
      </c>
      <c r="M47" s="47">
        <f t="shared" si="9"/>
        <v>0</v>
      </c>
      <c r="N47" s="47">
        <f t="shared" si="10"/>
        <v>0</v>
      </c>
      <c r="O47" s="47">
        <f t="shared" si="11"/>
        <v>0</v>
      </c>
      <c r="P47" s="48">
        <f t="shared" si="12"/>
        <v>0</v>
      </c>
    </row>
    <row r="48" spans="1:16" x14ac:dyDescent="0.2">
      <c r="A48" s="38">
        <v>25</v>
      </c>
      <c r="B48" s="39"/>
      <c r="C48" s="93" t="s">
        <v>115</v>
      </c>
      <c r="D48" s="25" t="s">
        <v>59</v>
      </c>
      <c r="E48" s="96">
        <v>109.33</v>
      </c>
      <c r="F48" s="65"/>
      <c r="G48" s="63"/>
      <c r="H48" s="47">
        <f t="shared" si="6"/>
        <v>0</v>
      </c>
      <c r="I48" s="63"/>
      <c r="J48" s="63"/>
      <c r="K48" s="48">
        <f t="shared" si="7"/>
        <v>0</v>
      </c>
      <c r="L48" s="49">
        <f t="shared" si="8"/>
        <v>0</v>
      </c>
      <c r="M48" s="47">
        <f t="shared" si="9"/>
        <v>0</v>
      </c>
      <c r="N48" s="47">
        <f t="shared" si="10"/>
        <v>0</v>
      </c>
      <c r="O48" s="47">
        <f t="shared" si="11"/>
        <v>0</v>
      </c>
      <c r="P48" s="48">
        <f t="shared" si="12"/>
        <v>0</v>
      </c>
    </row>
    <row r="49" spans="1:16" x14ac:dyDescent="0.2">
      <c r="A49" s="38">
        <v>26</v>
      </c>
      <c r="B49" s="39"/>
      <c r="C49" s="95" t="s">
        <v>449</v>
      </c>
      <c r="D49" s="25" t="s">
        <v>59</v>
      </c>
      <c r="E49" s="96">
        <f>E48*1.15</f>
        <v>125.73</v>
      </c>
      <c r="F49" s="65"/>
      <c r="G49" s="63"/>
      <c r="H49" s="47">
        <f t="shared" si="6"/>
        <v>0</v>
      </c>
      <c r="I49" s="63"/>
      <c r="J49" s="63"/>
      <c r="K49" s="48">
        <f t="shared" si="7"/>
        <v>0</v>
      </c>
      <c r="L49" s="49">
        <f t="shared" si="8"/>
        <v>0</v>
      </c>
      <c r="M49" s="47">
        <f t="shared" si="9"/>
        <v>0</v>
      </c>
      <c r="N49" s="47">
        <f t="shared" si="10"/>
        <v>0</v>
      </c>
      <c r="O49" s="47">
        <f t="shared" si="11"/>
        <v>0</v>
      </c>
      <c r="P49" s="48">
        <f t="shared" si="12"/>
        <v>0</v>
      </c>
    </row>
    <row r="50" spans="1:16" x14ac:dyDescent="0.2">
      <c r="A50" s="38">
        <v>27</v>
      </c>
      <c r="B50" s="39"/>
      <c r="C50" s="95" t="s">
        <v>116</v>
      </c>
      <c r="D50" s="25" t="s">
        <v>68</v>
      </c>
      <c r="E50" s="96">
        <v>1</v>
      </c>
      <c r="F50" s="65"/>
      <c r="G50" s="63"/>
      <c r="H50" s="47">
        <f t="shared" si="6"/>
        <v>0</v>
      </c>
      <c r="I50" s="63"/>
      <c r="J50" s="63"/>
      <c r="K50" s="48">
        <f t="shared" si="7"/>
        <v>0</v>
      </c>
      <c r="L50" s="49">
        <f t="shared" si="8"/>
        <v>0</v>
      </c>
      <c r="M50" s="47">
        <f t="shared" si="9"/>
        <v>0</v>
      </c>
      <c r="N50" s="47">
        <f t="shared" si="10"/>
        <v>0</v>
      </c>
      <c r="O50" s="47">
        <f t="shared" si="11"/>
        <v>0</v>
      </c>
      <c r="P50" s="48">
        <f t="shared" si="12"/>
        <v>0</v>
      </c>
    </row>
    <row r="51" spans="1:16" x14ac:dyDescent="0.2">
      <c r="A51" s="38">
        <v>28</v>
      </c>
      <c r="B51" s="39"/>
      <c r="C51" s="93" t="s">
        <v>117</v>
      </c>
      <c r="D51" s="25" t="s">
        <v>82</v>
      </c>
      <c r="E51" s="96">
        <v>167</v>
      </c>
      <c r="F51" s="65"/>
      <c r="G51" s="63"/>
      <c r="H51" s="47">
        <f t="shared" si="6"/>
        <v>0</v>
      </c>
      <c r="I51" s="63"/>
      <c r="J51" s="63"/>
      <c r="K51" s="48">
        <f t="shared" si="7"/>
        <v>0</v>
      </c>
      <c r="L51" s="49">
        <f t="shared" si="8"/>
        <v>0</v>
      </c>
      <c r="M51" s="47">
        <f t="shared" si="9"/>
        <v>0</v>
      </c>
      <c r="N51" s="47">
        <f t="shared" si="10"/>
        <v>0</v>
      </c>
      <c r="O51" s="47">
        <f t="shared" si="11"/>
        <v>0</v>
      </c>
      <c r="P51" s="48">
        <f t="shared" si="12"/>
        <v>0</v>
      </c>
    </row>
    <row r="52" spans="1:16" x14ac:dyDescent="0.2">
      <c r="A52" s="38"/>
      <c r="B52" s="39"/>
      <c r="C52" s="94" t="s">
        <v>118</v>
      </c>
      <c r="D52" s="25"/>
      <c r="E52" s="96"/>
      <c r="F52" s="65"/>
      <c r="G52" s="63"/>
      <c r="H52" s="47">
        <f t="shared" si="6"/>
        <v>0</v>
      </c>
      <c r="I52" s="63"/>
      <c r="J52" s="63"/>
      <c r="K52" s="48">
        <f t="shared" si="7"/>
        <v>0</v>
      </c>
      <c r="L52" s="49">
        <f t="shared" si="8"/>
        <v>0</v>
      </c>
      <c r="M52" s="47">
        <f t="shared" si="9"/>
        <v>0</v>
      </c>
      <c r="N52" s="47">
        <f t="shared" si="10"/>
        <v>0</v>
      </c>
      <c r="O52" s="47">
        <f t="shared" si="11"/>
        <v>0</v>
      </c>
      <c r="P52" s="48">
        <f t="shared" si="12"/>
        <v>0</v>
      </c>
    </row>
    <row r="53" spans="1:16" ht="22.5" x14ac:dyDescent="0.2">
      <c r="A53" s="38">
        <v>1</v>
      </c>
      <c r="B53" s="39"/>
      <c r="C53" s="93" t="s">
        <v>119</v>
      </c>
      <c r="D53" s="25" t="s">
        <v>59</v>
      </c>
      <c r="E53" s="96">
        <f>E18</f>
        <v>736.15</v>
      </c>
      <c r="F53" s="65"/>
      <c r="G53" s="63"/>
      <c r="H53" s="47">
        <f t="shared" si="6"/>
        <v>0</v>
      </c>
      <c r="I53" s="63"/>
      <c r="J53" s="63"/>
      <c r="K53" s="48">
        <f t="shared" si="7"/>
        <v>0</v>
      </c>
      <c r="L53" s="49">
        <f t="shared" si="8"/>
        <v>0</v>
      </c>
      <c r="M53" s="47">
        <f t="shared" si="9"/>
        <v>0</v>
      </c>
      <c r="N53" s="47">
        <f t="shared" si="10"/>
        <v>0</v>
      </c>
      <c r="O53" s="47">
        <f t="shared" si="11"/>
        <v>0</v>
      </c>
      <c r="P53" s="48">
        <f t="shared" si="12"/>
        <v>0</v>
      </c>
    </row>
    <row r="54" spans="1:16" ht="22.5" x14ac:dyDescent="0.2">
      <c r="A54" s="38">
        <v>2</v>
      </c>
      <c r="B54" s="39"/>
      <c r="C54" s="95" t="s">
        <v>120</v>
      </c>
      <c r="D54" s="25" t="s">
        <v>105</v>
      </c>
      <c r="E54" s="96">
        <f>E53*1.2*0.3</f>
        <v>265.01</v>
      </c>
      <c r="F54" s="65"/>
      <c r="G54" s="63"/>
      <c r="H54" s="47">
        <f t="shared" si="6"/>
        <v>0</v>
      </c>
      <c r="I54" s="63"/>
      <c r="J54" s="63"/>
      <c r="K54" s="48">
        <f t="shared" si="7"/>
        <v>0</v>
      </c>
      <c r="L54" s="49">
        <f t="shared" si="8"/>
        <v>0</v>
      </c>
      <c r="M54" s="47">
        <f t="shared" si="9"/>
        <v>0</v>
      </c>
      <c r="N54" s="47">
        <f t="shared" si="10"/>
        <v>0</v>
      </c>
      <c r="O54" s="47">
        <f t="shared" si="11"/>
        <v>0</v>
      </c>
      <c r="P54" s="48">
        <f t="shared" si="12"/>
        <v>0</v>
      </c>
    </row>
    <row r="55" spans="1:16" x14ac:dyDescent="0.2">
      <c r="A55" s="38"/>
      <c r="B55" s="39"/>
      <c r="C55" s="94" t="s">
        <v>87</v>
      </c>
      <c r="D55" s="25"/>
      <c r="E55" s="96"/>
      <c r="F55" s="65"/>
      <c r="G55" s="63"/>
      <c r="H55" s="47">
        <f t="shared" si="6"/>
        <v>0</v>
      </c>
      <c r="I55" s="63"/>
      <c r="J55" s="63"/>
      <c r="K55" s="48">
        <f t="shared" si="7"/>
        <v>0</v>
      </c>
      <c r="L55" s="49">
        <f t="shared" si="8"/>
        <v>0</v>
      </c>
      <c r="M55" s="47">
        <f t="shared" si="9"/>
        <v>0</v>
      </c>
      <c r="N55" s="47">
        <f t="shared" si="10"/>
        <v>0</v>
      </c>
      <c r="O55" s="47">
        <f t="shared" si="11"/>
        <v>0</v>
      </c>
      <c r="P55" s="48">
        <f t="shared" si="12"/>
        <v>0</v>
      </c>
    </row>
    <row r="56" spans="1:16" ht="22.5" x14ac:dyDescent="0.2">
      <c r="A56" s="38">
        <v>1</v>
      </c>
      <c r="B56" s="39"/>
      <c r="C56" s="93" t="s">
        <v>121</v>
      </c>
      <c r="D56" s="25" t="s">
        <v>68</v>
      </c>
      <c r="E56" s="96">
        <v>4</v>
      </c>
      <c r="F56" s="65"/>
      <c r="G56" s="63"/>
      <c r="H56" s="47">
        <f t="shared" si="6"/>
        <v>0</v>
      </c>
      <c r="I56" s="63"/>
      <c r="J56" s="63"/>
      <c r="K56" s="48">
        <f t="shared" si="7"/>
        <v>0</v>
      </c>
      <c r="L56" s="49">
        <f t="shared" si="8"/>
        <v>0</v>
      </c>
      <c r="M56" s="47">
        <f t="shared" si="9"/>
        <v>0</v>
      </c>
      <c r="N56" s="47">
        <f t="shared" si="10"/>
        <v>0</v>
      </c>
      <c r="O56" s="47">
        <f t="shared" si="11"/>
        <v>0</v>
      </c>
      <c r="P56" s="48">
        <f t="shared" si="12"/>
        <v>0</v>
      </c>
    </row>
    <row r="57" spans="1:16" ht="22.5" x14ac:dyDescent="0.2">
      <c r="A57" s="38">
        <v>2</v>
      </c>
      <c r="B57" s="39"/>
      <c r="C57" s="93" t="s">
        <v>122</v>
      </c>
      <c r="D57" s="25" t="s">
        <v>59</v>
      </c>
      <c r="E57" s="96">
        <v>20</v>
      </c>
      <c r="F57" s="65"/>
      <c r="G57" s="63"/>
      <c r="H57" s="47">
        <f t="shared" si="6"/>
        <v>0</v>
      </c>
      <c r="I57" s="63"/>
      <c r="J57" s="63"/>
      <c r="K57" s="48">
        <f t="shared" si="7"/>
        <v>0</v>
      </c>
      <c r="L57" s="49">
        <f t="shared" si="8"/>
        <v>0</v>
      </c>
      <c r="M57" s="47">
        <f t="shared" si="9"/>
        <v>0</v>
      </c>
      <c r="N57" s="47">
        <f t="shared" si="10"/>
        <v>0</v>
      </c>
      <c r="O57" s="47">
        <f t="shared" si="11"/>
        <v>0</v>
      </c>
      <c r="P57" s="48">
        <f t="shared" si="12"/>
        <v>0</v>
      </c>
    </row>
    <row r="58" spans="1:16" ht="45" x14ac:dyDescent="0.2">
      <c r="A58" s="38">
        <v>3</v>
      </c>
      <c r="B58" s="39"/>
      <c r="C58" s="93" t="s">
        <v>124</v>
      </c>
      <c r="D58" s="25" t="s">
        <v>68</v>
      </c>
      <c r="E58" s="96">
        <v>4</v>
      </c>
      <c r="F58" s="65"/>
      <c r="G58" s="63"/>
      <c r="H58" s="47">
        <f t="shared" si="6"/>
        <v>0</v>
      </c>
      <c r="I58" s="63"/>
      <c r="J58" s="63"/>
      <c r="K58" s="48">
        <f t="shared" si="7"/>
        <v>0</v>
      </c>
      <c r="L58" s="49">
        <f t="shared" si="8"/>
        <v>0</v>
      </c>
      <c r="M58" s="47">
        <f t="shared" si="9"/>
        <v>0</v>
      </c>
      <c r="N58" s="47">
        <f t="shared" si="10"/>
        <v>0</v>
      </c>
      <c r="O58" s="47">
        <f t="shared" si="11"/>
        <v>0</v>
      </c>
      <c r="P58" s="48">
        <f t="shared" si="12"/>
        <v>0</v>
      </c>
    </row>
    <row r="59" spans="1:16" ht="23.25" thickBot="1" x14ac:dyDescent="0.25">
      <c r="A59" s="38">
        <v>4</v>
      </c>
      <c r="B59" s="39"/>
      <c r="C59" s="93" t="s">
        <v>123</v>
      </c>
      <c r="D59" s="25" t="s">
        <v>68</v>
      </c>
      <c r="E59" s="96">
        <v>4</v>
      </c>
      <c r="F59" s="65"/>
      <c r="G59" s="63"/>
      <c r="H59" s="47">
        <f t="shared" si="6"/>
        <v>0</v>
      </c>
      <c r="I59" s="63"/>
      <c r="J59" s="63"/>
      <c r="K59" s="48">
        <f t="shared" si="7"/>
        <v>0</v>
      </c>
      <c r="L59" s="49">
        <f t="shared" si="8"/>
        <v>0</v>
      </c>
      <c r="M59" s="47">
        <f t="shared" si="9"/>
        <v>0</v>
      </c>
      <c r="N59" s="47">
        <f t="shared" si="10"/>
        <v>0</v>
      </c>
      <c r="O59" s="47">
        <f t="shared" si="11"/>
        <v>0</v>
      </c>
      <c r="P59" s="48">
        <f t="shared" si="12"/>
        <v>0</v>
      </c>
    </row>
    <row r="60" spans="1:16" ht="12" thickBot="1" x14ac:dyDescent="0.25">
      <c r="A60" s="147" t="s">
        <v>92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49"/>
      <c r="L60" s="66">
        <f>SUM(L14:L59)</f>
        <v>0</v>
      </c>
      <c r="M60" s="67">
        <f>SUM(M14:M59)</f>
        <v>0</v>
      </c>
      <c r="N60" s="67">
        <f>SUM(N14:N59)</f>
        <v>0</v>
      </c>
      <c r="O60" s="67">
        <f>SUM(O14:O59)</f>
        <v>0</v>
      </c>
      <c r="P60" s="68">
        <f>SUM(P14:P59)</f>
        <v>0</v>
      </c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" t="s">
        <v>14</v>
      </c>
      <c r="B63" s="17"/>
      <c r="C63" s="146">
        <f>'Kops a'!C33:H33</f>
        <v>0</v>
      </c>
      <c r="D63" s="146"/>
      <c r="E63" s="146"/>
      <c r="F63" s="146"/>
      <c r="G63" s="146"/>
      <c r="H63" s="146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98" t="s">
        <v>15</v>
      </c>
      <c r="D64" s="98"/>
      <c r="E64" s="98"/>
      <c r="F64" s="98"/>
      <c r="G64" s="98"/>
      <c r="H64" s="98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85" t="str">
        <f>'Kops a'!A36</f>
        <v>Tāme sastādīta</v>
      </c>
      <c r="B66" s="86"/>
      <c r="C66" s="86"/>
      <c r="D66" s="86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" t="s">
        <v>37</v>
      </c>
      <c r="B68" s="17"/>
      <c r="C68" s="146">
        <f>'Kops a'!C38:H38</f>
        <v>0</v>
      </c>
      <c r="D68" s="146"/>
      <c r="E68" s="146"/>
      <c r="F68" s="146"/>
      <c r="G68" s="146"/>
      <c r="H68" s="146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98" t="s">
        <v>15</v>
      </c>
      <c r="D69" s="98"/>
      <c r="E69" s="98"/>
      <c r="F69" s="98"/>
      <c r="G69" s="98"/>
      <c r="H69" s="98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85" t="s">
        <v>54</v>
      </c>
      <c r="B71" s="86"/>
      <c r="C71" s="90">
        <f>'Kops a'!C41</f>
        <v>0</v>
      </c>
      <c r="D71" s="50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69:H69"/>
    <mergeCell ref="C4:I4"/>
    <mergeCell ref="F12:K12"/>
    <mergeCell ref="J9:M9"/>
    <mergeCell ref="D8:L8"/>
    <mergeCell ref="A60:K60"/>
    <mergeCell ref="C63:H63"/>
    <mergeCell ref="C64:H64"/>
    <mergeCell ref="C68:H68"/>
    <mergeCell ref="A9:I9"/>
  </mergeCells>
  <conditionalFormatting sqref="A14:G59 I14:J59">
    <cfRule type="cellIs" dxfId="164" priority="32" operator="equal">
      <formula>0</formula>
    </cfRule>
  </conditionalFormatting>
  <conditionalFormatting sqref="N9:O9 H14 K14:P59">
    <cfRule type="cellIs" dxfId="163" priority="31" operator="equal">
      <formula>0</formula>
    </cfRule>
  </conditionalFormatting>
  <conditionalFormatting sqref="C2:I2">
    <cfRule type="cellIs" dxfId="162" priority="28" operator="equal">
      <formula>0</formula>
    </cfRule>
  </conditionalFormatting>
  <conditionalFormatting sqref="O10">
    <cfRule type="cellIs" dxfId="161" priority="27" operator="equal">
      <formula>"20__. gada __. _________"</formula>
    </cfRule>
  </conditionalFormatting>
  <conditionalFormatting sqref="A60:K60">
    <cfRule type="containsText" dxfId="160" priority="26" operator="containsText" text="Tiešās izmaksas kopā, t. sk. darba devēja sociālais nodoklis __.__% ">
      <formula>NOT(ISERROR(SEARCH("Tiešās izmaksas kopā, t. sk. darba devēja sociālais nodoklis __.__% ",A60)))</formula>
    </cfRule>
  </conditionalFormatting>
  <conditionalFormatting sqref="L60:P60">
    <cfRule type="cellIs" dxfId="159" priority="21" operator="equal">
      <formula>0</formula>
    </cfRule>
  </conditionalFormatting>
  <conditionalFormatting sqref="C4:I4">
    <cfRule type="cellIs" dxfId="158" priority="20" operator="equal">
      <formula>0</formula>
    </cfRule>
  </conditionalFormatting>
  <conditionalFormatting sqref="D5:L8">
    <cfRule type="cellIs" dxfId="157" priority="18" operator="equal">
      <formula>0</formula>
    </cfRule>
  </conditionalFormatting>
  <conditionalFormatting sqref="P10">
    <cfRule type="cellIs" dxfId="156" priority="17" operator="equal">
      <formula>"20__. gada __. _________"</formula>
    </cfRule>
  </conditionalFormatting>
  <conditionalFormatting sqref="C68:H68">
    <cfRule type="cellIs" dxfId="155" priority="14" operator="equal">
      <formula>0</formula>
    </cfRule>
  </conditionalFormatting>
  <conditionalFormatting sqref="C63:H63">
    <cfRule type="cellIs" dxfId="154" priority="13" operator="equal">
      <formula>0</formula>
    </cfRule>
  </conditionalFormatting>
  <conditionalFormatting sqref="C68:H68 C71 C63:H63">
    <cfRule type="cellIs" dxfId="153" priority="12" operator="equal">
      <formula>0</formula>
    </cfRule>
  </conditionalFormatting>
  <conditionalFormatting sqref="D1">
    <cfRule type="cellIs" dxfId="152" priority="11" operator="equal">
      <formula>0</formula>
    </cfRule>
  </conditionalFormatting>
  <conditionalFormatting sqref="A9">
    <cfRule type="containsText" dxfId="147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H15:H59">
    <cfRule type="cellIs" dxfId="29" priority="1" operator="equal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46B16A03-C867-4231-9EE2-FA19DDA4D492}">
            <xm:f>NOT(ISERROR(SEARCH("Tāme sastādīta ____. gada ___. ______________",A66)))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A66</xm:sqref>
        </x14:conditionalFormatting>
        <x14:conditionalFormatting xmlns:xm="http://schemas.microsoft.com/office/excel/2006/main">
          <x14:cfRule type="containsText" priority="15" operator="containsText" id="{2AF3CC58-04F0-4432-AA0F-D3D058C3CAD1}">
            <xm:f>NOT(ISERROR(SEARCH("Sertifikāta Nr. _________________________________",A71)))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151"/>
  <sheetViews>
    <sheetView topLeftCell="A112" zoomScaleNormal="100" workbookViewId="0">
      <selection activeCell="K129" sqref="K129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9" width="6.7109375" style="1" customWidth="1"/>
    <col min="10" max="11" width="8.7109375" style="1" customWidth="1"/>
    <col min="12" max="12" width="7.7109375" style="1" customWidth="1"/>
    <col min="13" max="13" width="8.7109375" style="1" customWidth="1"/>
    <col min="14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1" t="s">
        <v>127</v>
      </c>
      <c r="D2" s="151"/>
      <c r="E2" s="151"/>
      <c r="F2" s="151"/>
      <c r="G2" s="151"/>
      <c r="H2" s="151"/>
      <c r="I2" s="151"/>
      <c r="J2" s="29"/>
    </row>
    <row r="3" spans="1:16" x14ac:dyDescent="0.2">
      <c r="A3" s="30"/>
      <c r="B3" s="30"/>
      <c r="C3" s="141" t="s">
        <v>17</v>
      </c>
      <c r="D3" s="141"/>
      <c r="E3" s="141"/>
      <c r="F3" s="141"/>
      <c r="G3" s="141"/>
      <c r="H3" s="141"/>
      <c r="I3" s="141"/>
      <c r="J3" s="30"/>
    </row>
    <row r="4" spans="1:16" x14ac:dyDescent="0.2">
      <c r="A4" s="30"/>
      <c r="B4" s="30"/>
      <c r="C4" s="152" t="s">
        <v>52</v>
      </c>
      <c r="D4" s="152"/>
      <c r="E4" s="152"/>
      <c r="F4" s="152"/>
      <c r="G4" s="152"/>
      <c r="H4" s="152"/>
      <c r="I4" s="152"/>
      <c r="J4" s="30"/>
    </row>
    <row r="5" spans="1:16" ht="24.95" customHeight="1" x14ac:dyDescent="0.2">
      <c r="A5" s="23"/>
      <c r="B5" s="23"/>
      <c r="C5" s="27" t="s">
        <v>5</v>
      </c>
      <c r="D5" s="164" t="str">
        <f>'Kops a'!D6</f>
        <v>Daudzdzīvokļu dzīvojamās mājas, Kastaņu ielā 2A, Jelgavā vienkāršotas fasādes atjaunošana</v>
      </c>
      <c r="E5" s="164"/>
      <c r="F5" s="164"/>
      <c r="G5" s="164"/>
      <c r="H5" s="164"/>
      <c r="I5" s="164"/>
      <c r="J5" s="164"/>
      <c r="K5" s="164"/>
      <c r="L5" s="164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4" t="str">
        <f>'Kops a'!D7</f>
        <v>Daudzdzīvokļu dzīvojamās mājas, Kastaņu ielā 2A, Jelgavā vienkāršotas fasādes atjaunošana</v>
      </c>
      <c r="E6" s="164"/>
      <c r="F6" s="164"/>
      <c r="G6" s="164"/>
      <c r="H6" s="164"/>
      <c r="I6" s="164"/>
      <c r="J6" s="164"/>
      <c r="K6" s="164"/>
      <c r="L6" s="16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4" t="str">
        <f>'Kops a'!D8</f>
        <v>Kastaņu iela 2A, Jelgava</v>
      </c>
      <c r="E7" s="164"/>
      <c r="F7" s="164"/>
      <c r="G7" s="164"/>
      <c r="H7" s="164"/>
      <c r="I7" s="164"/>
      <c r="J7" s="164"/>
      <c r="K7" s="164"/>
      <c r="L7" s="164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4">
        <f>'Kops a'!D9</f>
        <v>0</v>
      </c>
      <c r="E8" s="164"/>
      <c r="F8" s="164"/>
      <c r="G8" s="164"/>
      <c r="H8" s="164"/>
      <c r="I8" s="164"/>
      <c r="J8" s="164"/>
      <c r="K8" s="164"/>
      <c r="L8" s="164"/>
      <c r="M8" s="17"/>
      <c r="N8" s="17"/>
      <c r="O8" s="17"/>
      <c r="P8" s="17"/>
    </row>
    <row r="9" spans="1:16" ht="11.25" customHeight="1" x14ac:dyDescent="0.2">
      <c r="A9" s="150" t="s">
        <v>453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3">
        <f>P139</f>
        <v>0</v>
      </c>
      <c r="O9" s="163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A145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0" t="s">
        <v>23</v>
      </c>
      <c r="B12" s="158" t="s">
        <v>40</v>
      </c>
      <c r="C12" s="154" t="s">
        <v>41</v>
      </c>
      <c r="D12" s="161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57"/>
      <c r="B13" s="159"/>
      <c r="C13" s="160"/>
      <c r="D13" s="162"/>
      <c r="E13" s="14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94" t="s">
        <v>128</v>
      </c>
      <c r="D14" s="25"/>
      <c r="E14" s="96"/>
      <c r="F14" s="65"/>
      <c r="G14" s="63"/>
      <c r="H14" s="47"/>
      <c r="I14" s="63"/>
      <c r="J14" s="63"/>
      <c r="K14" s="48">
        <f t="shared" ref="K14:K71" si="0">SUM(H14:J14)</f>
        <v>0</v>
      </c>
      <c r="L14" s="49">
        <f t="shared" ref="L14:L71" si="1">ROUND(E14*F14,2)</f>
        <v>0</v>
      </c>
      <c r="M14" s="47">
        <f t="shared" ref="M14:M71" si="2">ROUND(H14*E14,2)</f>
        <v>0</v>
      </c>
      <c r="N14" s="47">
        <f t="shared" ref="N14:N71" si="3">ROUND(I14*E14,2)</f>
        <v>0</v>
      </c>
      <c r="O14" s="47">
        <f t="shared" ref="O14:O71" si="4">ROUND(J14*E14,2)</f>
        <v>0</v>
      </c>
      <c r="P14" s="48">
        <f t="shared" ref="P14:P71" si="5">SUM(M14:O14)</f>
        <v>0</v>
      </c>
    </row>
    <row r="15" spans="1:16" x14ac:dyDescent="0.2">
      <c r="A15" s="38">
        <v>1</v>
      </c>
      <c r="B15" s="39"/>
      <c r="C15" s="93" t="s">
        <v>129</v>
      </c>
      <c r="D15" s="25" t="s">
        <v>102</v>
      </c>
      <c r="E15" s="96">
        <v>1</v>
      </c>
      <c r="F15" s="65"/>
      <c r="G15" s="63"/>
      <c r="H15" s="47">
        <f t="shared" ref="H15:H78" si="6">ROUND(F15*G15,2)</f>
        <v>0</v>
      </c>
      <c r="I15" s="63"/>
      <c r="J15" s="63"/>
      <c r="K15" s="48">
        <f t="shared" ref="K15:K78" si="7">SUM(H15:J15)</f>
        <v>0</v>
      </c>
      <c r="L15" s="49">
        <f t="shared" ref="L15:L78" si="8">ROUND(E15*F15,2)</f>
        <v>0</v>
      </c>
      <c r="M15" s="47">
        <f t="shared" ref="M15:M78" si="9">ROUND(H15*E15,2)</f>
        <v>0</v>
      </c>
      <c r="N15" s="47">
        <f t="shared" ref="N15:N78" si="10">ROUND(I15*E15,2)</f>
        <v>0</v>
      </c>
      <c r="O15" s="47">
        <f t="shared" ref="O15:O78" si="11">ROUND(J15*E15,2)</f>
        <v>0</v>
      </c>
      <c r="P15" s="48">
        <f t="shared" ref="P15:P78" si="12">SUM(M15:O15)</f>
        <v>0</v>
      </c>
    </row>
    <row r="16" spans="1:16" ht="33.75" x14ac:dyDescent="0.2">
      <c r="A16" s="38">
        <v>2</v>
      </c>
      <c r="B16" s="39"/>
      <c r="C16" s="93" t="s">
        <v>130</v>
      </c>
      <c r="D16" s="25" t="s">
        <v>102</v>
      </c>
      <c r="E16" s="96">
        <v>1</v>
      </c>
      <c r="F16" s="65"/>
      <c r="G16" s="63"/>
      <c r="H16" s="47">
        <f t="shared" si="6"/>
        <v>0</v>
      </c>
      <c r="I16" s="63"/>
      <c r="J16" s="63"/>
      <c r="K16" s="48">
        <f t="shared" si="7"/>
        <v>0</v>
      </c>
      <c r="L16" s="49">
        <f t="shared" si="8"/>
        <v>0</v>
      </c>
      <c r="M16" s="47">
        <f t="shared" si="9"/>
        <v>0</v>
      </c>
      <c r="N16" s="47">
        <f t="shared" si="10"/>
        <v>0</v>
      </c>
      <c r="O16" s="47">
        <f t="shared" si="11"/>
        <v>0</v>
      </c>
      <c r="P16" s="48">
        <f t="shared" si="12"/>
        <v>0</v>
      </c>
    </row>
    <row r="17" spans="1:16" x14ac:dyDescent="0.2">
      <c r="A17" s="38">
        <v>3</v>
      </c>
      <c r="B17" s="39"/>
      <c r="C17" s="93" t="s">
        <v>131</v>
      </c>
      <c r="D17" s="25" t="s">
        <v>59</v>
      </c>
      <c r="E17" s="96">
        <v>95.28</v>
      </c>
      <c r="F17" s="65"/>
      <c r="G17" s="63"/>
      <c r="H17" s="47">
        <f t="shared" si="6"/>
        <v>0</v>
      </c>
      <c r="I17" s="63"/>
      <c r="J17" s="63"/>
      <c r="K17" s="48">
        <f t="shared" si="7"/>
        <v>0</v>
      </c>
      <c r="L17" s="49">
        <f t="shared" si="8"/>
        <v>0</v>
      </c>
      <c r="M17" s="47">
        <f t="shared" si="9"/>
        <v>0</v>
      </c>
      <c r="N17" s="47">
        <f t="shared" si="10"/>
        <v>0</v>
      </c>
      <c r="O17" s="47">
        <f t="shared" si="11"/>
        <v>0</v>
      </c>
      <c r="P17" s="48">
        <f t="shared" si="12"/>
        <v>0</v>
      </c>
    </row>
    <row r="18" spans="1:16" ht="22.5" x14ac:dyDescent="0.2">
      <c r="A18" s="38">
        <v>4</v>
      </c>
      <c r="B18" s="39"/>
      <c r="C18" s="93" t="s">
        <v>132</v>
      </c>
      <c r="D18" s="25" t="s">
        <v>86</v>
      </c>
      <c r="E18" s="96">
        <v>1</v>
      </c>
      <c r="F18" s="65"/>
      <c r="G18" s="63"/>
      <c r="H18" s="47">
        <f t="shared" si="6"/>
        <v>0</v>
      </c>
      <c r="I18" s="63"/>
      <c r="J18" s="63"/>
      <c r="K18" s="48">
        <f t="shared" si="7"/>
        <v>0</v>
      </c>
      <c r="L18" s="49">
        <f t="shared" si="8"/>
        <v>0</v>
      </c>
      <c r="M18" s="47">
        <f t="shared" si="9"/>
        <v>0</v>
      </c>
      <c r="N18" s="47">
        <f t="shared" si="10"/>
        <v>0</v>
      </c>
      <c r="O18" s="47">
        <f t="shared" si="11"/>
        <v>0</v>
      </c>
      <c r="P18" s="48">
        <f t="shared" si="12"/>
        <v>0</v>
      </c>
    </row>
    <row r="19" spans="1:16" ht="22.5" x14ac:dyDescent="0.2">
      <c r="A19" s="38">
        <v>5</v>
      </c>
      <c r="B19" s="39"/>
      <c r="C19" s="93" t="s">
        <v>133</v>
      </c>
      <c r="D19" s="25" t="s">
        <v>59</v>
      </c>
      <c r="E19" s="96">
        <v>12</v>
      </c>
      <c r="F19" s="65"/>
      <c r="G19" s="63"/>
      <c r="H19" s="47">
        <f t="shared" si="6"/>
        <v>0</v>
      </c>
      <c r="I19" s="63"/>
      <c r="J19" s="63"/>
      <c r="K19" s="48">
        <f t="shared" si="7"/>
        <v>0</v>
      </c>
      <c r="L19" s="49">
        <f t="shared" si="8"/>
        <v>0</v>
      </c>
      <c r="M19" s="47">
        <f t="shared" si="9"/>
        <v>0</v>
      </c>
      <c r="N19" s="47">
        <f t="shared" si="10"/>
        <v>0</v>
      </c>
      <c r="O19" s="47">
        <f t="shared" si="11"/>
        <v>0</v>
      </c>
      <c r="P19" s="48">
        <f t="shared" si="12"/>
        <v>0</v>
      </c>
    </row>
    <row r="20" spans="1:16" ht="45" x14ac:dyDescent="0.2">
      <c r="A20" s="38">
        <v>6</v>
      </c>
      <c r="B20" s="39"/>
      <c r="C20" s="93" t="s">
        <v>134</v>
      </c>
      <c r="D20" s="25" t="s">
        <v>59</v>
      </c>
      <c r="E20" s="96">
        <v>12</v>
      </c>
      <c r="F20" s="65"/>
      <c r="G20" s="63"/>
      <c r="H20" s="47">
        <f t="shared" si="6"/>
        <v>0</v>
      </c>
      <c r="I20" s="63"/>
      <c r="J20" s="63"/>
      <c r="K20" s="48">
        <f t="shared" si="7"/>
        <v>0</v>
      </c>
      <c r="L20" s="49">
        <f t="shared" si="8"/>
        <v>0</v>
      </c>
      <c r="M20" s="47">
        <f t="shared" si="9"/>
        <v>0</v>
      </c>
      <c r="N20" s="47">
        <f t="shared" si="10"/>
        <v>0</v>
      </c>
      <c r="O20" s="47">
        <f t="shared" si="11"/>
        <v>0</v>
      </c>
      <c r="P20" s="48">
        <f t="shared" si="12"/>
        <v>0</v>
      </c>
    </row>
    <row r="21" spans="1:16" ht="22.5" x14ac:dyDescent="0.2">
      <c r="A21" s="38">
        <v>7</v>
      </c>
      <c r="B21" s="39"/>
      <c r="C21" s="93" t="s">
        <v>135</v>
      </c>
      <c r="D21" s="25" t="s">
        <v>98</v>
      </c>
      <c r="E21" s="96">
        <v>7</v>
      </c>
      <c r="F21" s="65"/>
      <c r="G21" s="63"/>
      <c r="H21" s="47">
        <f t="shared" si="6"/>
        <v>0</v>
      </c>
      <c r="I21" s="63"/>
      <c r="J21" s="63"/>
      <c r="K21" s="48">
        <f t="shared" si="7"/>
        <v>0</v>
      </c>
      <c r="L21" s="49">
        <f t="shared" si="8"/>
        <v>0</v>
      </c>
      <c r="M21" s="47">
        <f t="shared" si="9"/>
        <v>0</v>
      </c>
      <c r="N21" s="47">
        <f t="shared" si="10"/>
        <v>0</v>
      </c>
      <c r="O21" s="47">
        <f t="shared" si="11"/>
        <v>0</v>
      </c>
      <c r="P21" s="48">
        <f t="shared" si="12"/>
        <v>0</v>
      </c>
    </row>
    <row r="22" spans="1:16" ht="67.5" x14ac:dyDescent="0.2">
      <c r="A22" s="38">
        <v>8</v>
      </c>
      <c r="B22" s="39"/>
      <c r="C22" s="93" t="s">
        <v>136</v>
      </c>
      <c r="D22" s="25" t="s">
        <v>59</v>
      </c>
      <c r="E22" s="96">
        <v>25</v>
      </c>
      <c r="F22" s="65"/>
      <c r="G22" s="63"/>
      <c r="H22" s="47">
        <f t="shared" si="6"/>
        <v>0</v>
      </c>
      <c r="I22" s="63"/>
      <c r="J22" s="63"/>
      <c r="K22" s="48">
        <f t="shared" si="7"/>
        <v>0</v>
      </c>
      <c r="L22" s="49">
        <f t="shared" si="8"/>
        <v>0</v>
      </c>
      <c r="M22" s="47">
        <f t="shared" si="9"/>
        <v>0</v>
      </c>
      <c r="N22" s="47">
        <f t="shared" si="10"/>
        <v>0</v>
      </c>
      <c r="O22" s="47">
        <f t="shared" si="11"/>
        <v>0</v>
      </c>
      <c r="P22" s="48">
        <f t="shared" si="12"/>
        <v>0</v>
      </c>
    </row>
    <row r="23" spans="1:16" ht="22.5" x14ac:dyDescent="0.2">
      <c r="A23" s="38">
        <v>9</v>
      </c>
      <c r="B23" s="39"/>
      <c r="C23" s="93" t="s">
        <v>137</v>
      </c>
      <c r="D23" s="25" t="s">
        <v>59</v>
      </c>
      <c r="E23" s="96">
        <v>259.2</v>
      </c>
      <c r="F23" s="65"/>
      <c r="G23" s="63"/>
      <c r="H23" s="47">
        <f t="shared" si="6"/>
        <v>0</v>
      </c>
      <c r="I23" s="63"/>
      <c r="J23" s="63"/>
      <c r="K23" s="48">
        <f t="shared" si="7"/>
        <v>0</v>
      </c>
      <c r="L23" s="49">
        <f t="shared" si="8"/>
        <v>0</v>
      </c>
      <c r="M23" s="47">
        <f t="shared" si="9"/>
        <v>0</v>
      </c>
      <c r="N23" s="47">
        <f t="shared" si="10"/>
        <v>0</v>
      </c>
      <c r="O23" s="47">
        <f t="shared" si="11"/>
        <v>0</v>
      </c>
      <c r="P23" s="48">
        <f t="shared" si="12"/>
        <v>0</v>
      </c>
    </row>
    <row r="24" spans="1:16" x14ac:dyDescent="0.2">
      <c r="A24" s="38">
        <v>10</v>
      </c>
      <c r="B24" s="39"/>
      <c r="C24" s="93" t="s">
        <v>138</v>
      </c>
      <c r="D24" s="25" t="s">
        <v>59</v>
      </c>
      <c r="E24" s="96">
        <v>25.79</v>
      </c>
      <c r="F24" s="65"/>
      <c r="G24" s="63"/>
      <c r="H24" s="47">
        <f t="shared" si="6"/>
        <v>0</v>
      </c>
      <c r="I24" s="63"/>
      <c r="J24" s="63"/>
      <c r="K24" s="48">
        <f t="shared" si="7"/>
        <v>0</v>
      </c>
      <c r="L24" s="49">
        <f t="shared" si="8"/>
        <v>0</v>
      </c>
      <c r="M24" s="47">
        <f t="shared" si="9"/>
        <v>0</v>
      </c>
      <c r="N24" s="47">
        <f t="shared" si="10"/>
        <v>0</v>
      </c>
      <c r="O24" s="47">
        <f t="shared" si="11"/>
        <v>0</v>
      </c>
      <c r="P24" s="48">
        <f t="shared" si="12"/>
        <v>0</v>
      </c>
    </row>
    <row r="25" spans="1:16" ht="22.5" x14ac:dyDescent="0.2">
      <c r="A25" s="38">
        <v>11</v>
      </c>
      <c r="B25" s="39"/>
      <c r="C25" s="93" t="s">
        <v>139</v>
      </c>
      <c r="D25" s="25" t="s">
        <v>59</v>
      </c>
      <c r="E25" s="96">
        <v>143</v>
      </c>
      <c r="F25" s="65"/>
      <c r="G25" s="63"/>
      <c r="H25" s="47">
        <f t="shared" si="6"/>
        <v>0</v>
      </c>
      <c r="I25" s="63"/>
      <c r="J25" s="63"/>
      <c r="K25" s="48">
        <f t="shared" si="7"/>
        <v>0</v>
      </c>
      <c r="L25" s="49">
        <f t="shared" si="8"/>
        <v>0</v>
      </c>
      <c r="M25" s="47">
        <f t="shared" si="9"/>
        <v>0</v>
      </c>
      <c r="N25" s="47">
        <f t="shared" si="10"/>
        <v>0</v>
      </c>
      <c r="O25" s="47">
        <f t="shared" si="11"/>
        <v>0</v>
      </c>
      <c r="P25" s="48">
        <f t="shared" si="12"/>
        <v>0</v>
      </c>
    </row>
    <row r="26" spans="1:16" x14ac:dyDescent="0.2">
      <c r="A26" s="38">
        <v>12</v>
      </c>
      <c r="B26" s="39"/>
      <c r="C26" s="93" t="s">
        <v>140</v>
      </c>
      <c r="D26" s="25" t="s">
        <v>59</v>
      </c>
      <c r="E26" s="96">
        <v>2060.4699999999998</v>
      </c>
      <c r="F26" s="65"/>
      <c r="G26" s="63"/>
      <c r="H26" s="47">
        <f t="shared" si="6"/>
        <v>0</v>
      </c>
      <c r="I26" s="63"/>
      <c r="J26" s="63"/>
      <c r="K26" s="48">
        <f t="shared" si="7"/>
        <v>0</v>
      </c>
      <c r="L26" s="49">
        <f t="shared" si="8"/>
        <v>0</v>
      </c>
      <c r="M26" s="47">
        <f t="shared" si="9"/>
        <v>0</v>
      </c>
      <c r="N26" s="47">
        <f t="shared" si="10"/>
        <v>0</v>
      </c>
      <c r="O26" s="47">
        <f t="shared" si="11"/>
        <v>0</v>
      </c>
      <c r="P26" s="48">
        <f t="shared" si="12"/>
        <v>0</v>
      </c>
    </row>
    <row r="27" spans="1:16" ht="22.5" x14ac:dyDescent="0.2">
      <c r="A27" s="38">
        <v>13</v>
      </c>
      <c r="B27" s="39"/>
      <c r="C27" s="93" t="s">
        <v>141</v>
      </c>
      <c r="D27" s="25" t="s">
        <v>102</v>
      </c>
      <c r="E27" s="96">
        <v>1</v>
      </c>
      <c r="F27" s="65"/>
      <c r="G27" s="63"/>
      <c r="H27" s="47">
        <f t="shared" si="6"/>
        <v>0</v>
      </c>
      <c r="I27" s="63"/>
      <c r="J27" s="63"/>
      <c r="K27" s="48">
        <f t="shared" si="7"/>
        <v>0</v>
      </c>
      <c r="L27" s="49">
        <f t="shared" si="8"/>
        <v>0</v>
      </c>
      <c r="M27" s="47">
        <f t="shared" si="9"/>
        <v>0</v>
      </c>
      <c r="N27" s="47">
        <f t="shared" si="10"/>
        <v>0</v>
      </c>
      <c r="O27" s="47">
        <f t="shared" si="11"/>
        <v>0</v>
      </c>
      <c r="P27" s="48">
        <f t="shared" si="12"/>
        <v>0</v>
      </c>
    </row>
    <row r="28" spans="1:16" ht="22.5" x14ac:dyDescent="0.2">
      <c r="A28" s="38">
        <v>14</v>
      </c>
      <c r="B28" s="39"/>
      <c r="C28" s="93" t="s">
        <v>142</v>
      </c>
      <c r="D28" s="25" t="s">
        <v>102</v>
      </c>
      <c r="E28" s="96">
        <v>1</v>
      </c>
      <c r="F28" s="65"/>
      <c r="G28" s="63"/>
      <c r="H28" s="47">
        <f t="shared" si="6"/>
        <v>0</v>
      </c>
      <c r="I28" s="63"/>
      <c r="J28" s="63"/>
      <c r="K28" s="48">
        <f t="shared" si="7"/>
        <v>0</v>
      </c>
      <c r="L28" s="49">
        <f t="shared" si="8"/>
        <v>0</v>
      </c>
      <c r="M28" s="47">
        <f t="shared" si="9"/>
        <v>0</v>
      </c>
      <c r="N28" s="47">
        <f t="shared" si="10"/>
        <v>0</v>
      </c>
      <c r="O28" s="47">
        <f t="shared" si="11"/>
        <v>0</v>
      </c>
      <c r="P28" s="48">
        <f t="shared" si="12"/>
        <v>0</v>
      </c>
    </row>
    <row r="29" spans="1:16" ht="22.5" x14ac:dyDescent="0.2">
      <c r="A29" s="38">
        <v>15</v>
      </c>
      <c r="B29" s="39"/>
      <c r="C29" s="93" t="s">
        <v>143</v>
      </c>
      <c r="D29" s="25" t="s">
        <v>102</v>
      </c>
      <c r="E29" s="96">
        <v>1</v>
      </c>
      <c r="F29" s="65"/>
      <c r="G29" s="63"/>
      <c r="H29" s="47">
        <f t="shared" si="6"/>
        <v>0</v>
      </c>
      <c r="I29" s="63"/>
      <c r="J29" s="63"/>
      <c r="K29" s="48">
        <f t="shared" si="7"/>
        <v>0</v>
      </c>
      <c r="L29" s="49">
        <f t="shared" si="8"/>
        <v>0</v>
      </c>
      <c r="M29" s="47">
        <f t="shared" si="9"/>
        <v>0</v>
      </c>
      <c r="N29" s="47">
        <f t="shared" si="10"/>
        <v>0</v>
      </c>
      <c r="O29" s="47">
        <f t="shared" si="11"/>
        <v>0</v>
      </c>
      <c r="P29" s="48">
        <f t="shared" si="12"/>
        <v>0</v>
      </c>
    </row>
    <row r="30" spans="1:16" x14ac:dyDescent="0.2">
      <c r="A30" s="38">
        <v>16</v>
      </c>
      <c r="B30" s="39"/>
      <c r="C30" s="93" t="s">
        <v>144</v>
      </c>
      <c r="D30" s="25" t="s">
        <v>105</v>
      </c>
      <c r="E30" s="96">
        <v>177.86</v>
      </c>
      <c r="F30" s="65"/>
      <c r="G30" s="63"/>
      <c r="H30" s="47">
        <f t="shared" si="6"/>
        <v>0</v>
      </c>
      <c r="I30" s="63"/>
      <c r="J30" s="63"/>
      <c r="K30" s="48">
        <f t="shared" si="7"/>
        <v>0</v>
      </c>
      <c r="L30" s="49">
        <f t="shared" si="8"/>
        <v>0</v>
      </c>
      <c r="M30" s="47">
        <f t="shared" si="9"/>
        <v>0</v>
      </c>
      <c r="N30" s="47">
        <f t="shared" si="10"/>
        <v>0</v>
      </c>
      <c r="O30" s="47">
        <f t="shared" si="11"/>
        <v>0</v>
      </c>
      <c r="P30" s="48">
        <f t="shared" si="12"/>
        <v>0</v>
      </c>
    </row>
    <row r="31" spans="1:16" ht="22.5" x14ac:dyDescent="0.2">
      <c r="A31" s="38">
        <v>17</v>
      </c>
      <c r="B31" s="39"/>
      <c r="C31" s="93" t="s">
        <v>145</v>
      </c>
      <c r="D31" s="25" t="s">
        <v>105</v>
      </c>
      <c r="E31" s="96">
        <v>177.86</v>
      </c>
      <c r="F31" s="65"/>
      <c r="G31" s="63"/>
      <c r="H31" s="47">
        <f t="shared" si="6"/>
        <v>0</v>
      </c>
      <c r="I31" s="63"/>
      <c r="J31" s="63"/>
      <c r="K31" s="48">
        <f t="shared" si="7"/>
        <v>0</v>
      </c>
      <c r="L31" s="49">
        <f t="shared" si="8"/>
        <v>0</v>
      </c>
      <c r="M31" s="47">
        <f t="shared" si="9"/>
        <v>0</v>
      </c>
      <c r="N31" s="47">
        <f t="shared" si="10"/>
        <v>0</v>
      </c>
      <c r="O31" s="47">
        <f t="shared" si="11"/>
        <v>0</v>
      </c>
      <c r="P31" s="48">
        <f t="shared" si="12"/>
        <v>0</v>
      </c>
    </row>
    <row r="32" spans="1:16" x14ac:dyDescent="0.2">
      <c r="A32" s="38">
        <v>18</v>
      </c>
      <c r="B32" s="39"/>
      <c r="C32" s="93" t="s">
        <v>146</v>
      </c>
      <c r="D32" s="25" t="s">
        <v>102</v>
      </c>
      <c r="E32" s="96">
        <v>1</v>
      </c>
      <c r="F32" s="65"/>
      <c r="G32" s="63"/>
      <c r="H32" s="47">
        <f t="shared" si="6"/>
        <v>0</v>
      </c>
      <c r="I32" s="63"/>
      <c r="J32" s="63"/>
      <c r="K32" s="48">
        <f t="shared" si="7"/>
        <v>0</v>
      </c>
      <c r="L32" s="49">
        <f t="shared" si="8"/>
        <v>0</v>
      </c>
      <c r="M32" s="47">
        <f t="shared" si="9"/>
        <v>0</v>
      </c>
      <c r="N32" s="47">
        <f t="shared" si="10"/>
        <v>0</v>
      </c>
      <c r="O32" s="47">
        <f t="shared" si="11"/>
        <v>0</v>
      </c>
      <c r="P32" s="48">
        <f t="shared" si="12"/>
        <v>0</v>
      </c>
    </row>
    <row r="33" spans="1:16" x14ac:dyDescent="0.2">
      <c r="A33" s="38"/>
      <c r="B33" s="39"/>
      <c r="C33" s="94" t="s">
        <v>147</v>
      </c>
      <c r="D33" s="25"/>
      <c r="E33" s="96"/>
      <c r="F33" s="65"/>
      <c r="G33" s="63"/>
      <c r="H33" s="47">
        <f t="shared" si="6"/>
        <v>0</v>
      </c>
      <c r="I33" s="63"/>
      <c r="J33" s="63"/>
      <c r="K33" s="48">
        <f t="shared" si="7"/>
        <v>0</v>
      </c>
      <c r="L33" s="49">
        <f t="shared" si="8"/>
        <v>0</v>
      </c>
      <c r="M33" s="47">
        <f t="shared" si="9"/>
        <v>0</v>
      </c>
      <c r="N33" s="47">
        <f t="shared" si="10"/>
        <v>0</v>
      </c>
      <c r="O33" s="47">
        <f t="shared" si="11"/>
        <v>0</v>
      </c>
      <c r="P33" s="48">
        <f t="shared" si="12"/>
        <v>0</v>
      </c>
    </row>
    <row r="34" spans="1:16" ht="33.75" x14ac:dyDescent="0.2">
      <c r="A34" s="38">
        <v>1</v>
      </c>
      <c r="B34" s="39"/>
      <c r="C34" s="93" t="s">
        <v>148</v>
      </c>
      <c r="D34" s="25" t="s">
        <v>59</v>
      </c>
      <c r="E34" s="96">
        <v>8.61</v>
      </c>
      <c r="F34" s="65"/>
      <c r="G34" s="63"/>
      <c r="H34" s="47">
        <f t="shared" si="6"/>
        <v>0</v>
      </c>
      <c r="I34" s="63"/>
      <c r="J34" s="63"/>
      <c r="K34" s="48">
        <f t="shared" si="7"/>
        <v>0</v>
      </c>
      <c r="L34" s="49">
        <f t="shared" si="8"/>
        <v>0</v>
      </c>
      <c r="M34" s="47">
        <f t="shared" si="9"/>
        <v>0</v>
      </c>
      <c r="N34" s="47">
        <f t="shared" si="10"/>
        <v>0</v>
      </c>
      <c r="O34" s="47">
        <f t="shared" si="11"/>
        <v>0</v>
      </c>
      <c r="P34" s="48">
        <f t="shared" si="12"/>
        <v>0</v>
      </c>
    </row>
    <row r="35" spans="1:16" ht="22.5" x14ac:dyDescent="0.2">
      <c r="A35" s="38">
        <v>2</v>
      </c>
      <c r="B35" s="39"/>
      <c r="C35" s="95" t="s">
        <v>149</v>
      </c>
      <c r="D35" s="25" t="s">
        <v>105</v>
      </c>
      <c r="E35" s="96">
        <f>E34*1.15*0.375</f>
        <v>3.71</v>
      </c>
      <c r="F35" s="65"/>
      <c r="G35" s="63"/>
      <c r="H35" s="47">
        <f t="shared" si="6"/>
        <v>0</v>
      </c>
      <c r="I35" s="63"/>
      <c r="J35" s="63"/>
      <c r="K35" s="48">
        <f t="shared" si="7"/>
        <v>0</v>
      </c>
      <c r="L35" s="49">
        <f t="shared" si="8"/>
        <v>0</v>
      </c>
      <c r="M35" s="47">
        <f t="shared" si="9"/>
        <v>0</v>
      </c>
      <c r="N35" s="47">
        <f t="shared" si="10"/>
        <v>0</v>
      </c>
      <c r="O35" s="47">
        <f t="shared" si="11"/>
        <v>0</v>
      </c>
      <c r="P35" s="48">
        <f t="shared" si="12"/>
        <v>0</v>
      </c>
    </row>
    <row r="36" spans="1:16" x14ac:dyDescent="0.2">
      <c r="A36" s="38">
        <v>3</v>
      </c>
      <c r="B36" s="39"/>
      <c r="C36" s="95" t="s">
        <v>150</v>
      </c>
      <c r="D36" s="25" t="s">
        <v>66</v>
      </c>
      <c r="E36" s="96">
        <f>E34*3*1.15</f>
        <v>29.7</v>
      </c>
      <c r="F36" s="65"/>
      <c r="G36" s="63"/>
      <c r="H36" s="47">
        <f t="shared" si="6"/>
        <v>0</v>
      </c>
      <c r="I36" s="63"/>
      <c r="J36" s="63"/>
      <c r="K36" s="48">
        <f t="shared" si="7"/>
        <v>0</v>
      </c>
      <c r="L36" s="49">
        <f t="shared" si="8"/>
        <v>0</v>
      </c>
      <c r="M36" s="47">
        <f t="shared" si="9"/>
        <v>0</v>
      </c>
      <c r="N36" s="47">
        <f t="shared" si="10"/>
        <v>0</v>
      </c>
      <c r="O36" s="47">
        <f t="shared" si="11"/>
        <v>0</v>
      </c>
      <c r="P36" s="48">
        <f t="shared" si="12"/>
        <v>0</v>
      </c>
    </row>
    <row r="37" spans="1:16" x14ac:dyDescent="0.2">
      <c r="A37" s="38">
        <v>4</v>
      </c>
      <c r="B37" s="39"/>
      <c r="C37" s="95" t="s">
        <v>435</v>
      </c>
      <c r="D37" s="25" t="s">
        <v>66</v>
      </c>
      <c r="E37" s="96">
        <f>E34*0.4*1.15</f>
        <v>3.96</v>
      </c>
      <c r="F37" s="65"/>
      <c r="G37" s="63"/>
      <c r="H37" s="47">
        <f t="shared" si="6"/>
        <v>0</v>
      </c>
      <c r="I37" s="63"/>
      <c r="J37" s="63"/>
      <c r="K37" s="48">
        <f t="shared" si="7"/>
        <v>0</v>
      </c>
      <c r="L37" s="49">
        <f t="shared" si="8"/>
        <v>0</v>
      </c>
      <c r="M37" s="47">
        <f t="shared" si="9"/>
        <v>0</v>
      </c>
      <c r="N37" s="47">
        <f t="shared" si="10"/>
        <v>0</v>
      </c>
      <c r="O37" s="47">
        <f t="shared" si="11"/>
        <v>0</v>
      </c>
      <c r="P37" s="48">
        <f t="shared" si="12"/>
        <v>0</v>
      </c>
    </row>
    <row r="38" spans="1:16" x14ac:dyDescent="0.2">
      <c r="A38" s="38">
        <v>5</v>
      </c>
      <c r="B38" s="39"/>
      <c r="C38" s="95" t="s">
        <v>83</v>
      </c>
      <c r="D38" s="25" t="s">
        <v>86</v>
      </c>
      <c r="E38" s="96">
        <v>1</v>
      </c>
      <c r="F38" s="65"/>
      <c r="G38" s="63"/>
      <c r="H38" s="47">
        <f t="shared" si="6"/>
        <v>0</v>
      </c>
      <c r="I38" s="63"/>
      <c r="J38" s="63"/>
      <c r="K38" s="48">
        <f t="shared" si="7"/>
        <v>0</v>
      </c>
      <c r="L38" s="49">
        <f t="shared" si="8"/>
        <v>0</v>
      </c>
      <c r="M38" s="47">
        <f t="shared" si="9"/>
        <v>0</v>
      </c>
      <c r="N38" s="47">
        <f t="shared" si="10"/>
        <v>0</v>
      </c>
      <c r="O38" s="47">
        <f t="shared" si="11"/>
        <v>0</v>
      </c>
      <c r="P38" s="48">
        <f t="shared" si="12"/>
        <v>0</v>
      </c>
    </row>
    <row r="39" spans="1:16" ht="22.5" x14ac:dyDescent="0.2">
      <c r="A39" s="38">
        <v>6</v>
      </c>
      <c r="B39" s="39"/>
      <c r="C39" s="93" t="s">
        <v>151</v>
      </c>
      <c r="D39" s="25" t="s">
        <v>59</v>
      </c>
      <c r="E39" s="96">
        <v>259.2</v>
      </c>
      <c r="F39" s="65"/>
      <c r="G39" s="63"/>
      <c r="H39" s="47">
        <f t="shared" si="6"/>
        <v>0</v>
      </c>
      <c r="I39" s="63"/>
      <c r="J39" s="63"/>
      <c r="K39" s="48">
        <f t="shared" si="7"/>
        <v>0</v>
      </c>
      <c r="L39" s="49">
        <f t="shared" si="8"/>
        <v>0</v>
      </c>
      <c r="M39" s="47">
        <f t="shared" si="9"/>
        <v>0</v>
      </c>
      <c r="N39" s="47">
        <f t="shared" si="10"/>
        <v>0</v>
      </c>
      <c r="O39" s="47">
        <f t="shared" si="11"/>
        <v>0</v>
      </c>
      <c r="P39" s="48">
        <f t="shared" si="12"/>
        <v>0</v>
      </c>
    </row>
    <row r="40" spans="1:16" ht="22.5" x14ac:dyDescent="0.2">
      <c r="A40" s="38">
        <v>7</v>
      </c>
      <c r="B40" s="39"/>
      <c r="C40" s="95" t="s">
        <v>152</v>
      </c>
      <c r="D40" s="25" t="s">
        <v>105</v>
      </c>
      <c r="E40" s="96">
        <f>E39*0.1*1.15</f>
        <v>29.81</v>
      </c>
      <c r="F40" s="65"/>
      <c r="G40" s="63"/>
      <c r="H40" s="47">
        <f t="shared" si="6"/>
        <v>0</v>
      </c>
      <c r="I40" s="63"/>
      <c r="J40" s="63"/>
      <c r="K40" s="48">
        <f t="shared" si="7"/>
        <v>0</v>
      </c>
      <c r="L40" s="49">
        <f t="shared" si="8"/>
        <v>0</v>
      </c>
      <c r="M40" s="47">
        <f t="shared" si="9"/>
        <v>0</v>
      </c>
      <c r="N40" s="47">
        <f t="shared" si="10"/>
        <v>0</v>
      </c>
      <c r="O40" s="47">
        <f t="shared" si="11"/>
        <v>0</v>
      </c>
      <c r="P40" s="48">
        <f t="shared" si="12"/>
        <v>0</v>
      </c>
    </row>
    <row r="41" spans="1:16" x14ac:dyDescent="0.2">
      <c r="A41" s="38">
        <v>8</v>
      </c>
      <c r="B41" s="39"/>
      <c r="C41" s="95" t="s">
        <v>150</v>
      </c>
      <c r="D41" s="25" t="s">
        <v>66</v>
      </c>
      <c r="E41" s="96">
        <f>E39*3*1.15</f>
        <v>894.24</v>
      </c>
      <c r="F41" s="65"/>
      <c r="G41" s="63"/>
      <c r="H41" s="47">
        <f t="shared" si="6"/>
        <v>0</v>
      </c>
      <c r="I41" s="63"/>
      <c r="J41" s="63"/>
      <c r="K41" s="48">
        <f t="shared" si="7"/>
        <v>0</v>
      </c>
      <c r="L41" s="49">
        <f t="shared" si="8"/>
        <v>0</v>
      </c>
      <c r="M41" s="47">
        <f t="shared" si="9"/>
        <v>0</v>
      </c>
      <c r="N41" s="47">
        <f t="shared" si="10"/>
        <v>0</v>
      </c>
      <c r="O41" s="47">
        <f t="shared" si="11"/>
        <v>0</v>
      </c>
      <c r="P41" s="48">
        <f t="shared" si="12"/>
        <v>0</v>
      </c>
    </row>
    <row r="42" spans="1:16" x14ac:dyDescent="0.2">
      <c r="A42" s="38">
        <v>9</v>
      </c>
      <c r="B42" s="39"/>
      <c r="C42" s="95" t="s">
        <v>435</v>
      </c>
      <c r="D42" s="25" t="s">
        <v>66</v>
      </c>
      <c r="E42" s="96">
        <f>E39*0.4*1.15</f>
        <v>119.23</v>
      </c>
      <c r="F42" s="65"/>
      <c r="G42" s="63"/>
      <c r="H42" s="47">
        <f t="shared" si="6"/>
        <v>0</v>
      </c>
      <c r="I42" s="63"/>
      <c r="J42" s="63"/>
      <c r="K42" s="48">
        <f t="shared" si="7"/>
        <v>0</v>
      </c>
      <c r="L42" s="49">
        <f t="shared" si="8"/>
        <v>0</v>
      </c>
      <c r="M42" s="47">
        <f t="shared" si="9"/>
        <v>0</v>
      </c>
      <c r="N42" s="47">
        <f t="shared" si="10"/>
        <v>0</v>
      </c>
      <c r="O42" s="47">
        <f t="shared" si="11"/>
        <v>0</v>
      </c>
      <c r="P42" s="48">
        <f t="shared" si="12"/>
        <v>0</v>
      </c>
    </row>
    <row r="43" spans="1:16" x14ac:dyDescent="0.2">
      <c r="A43" s="38">
        <v>10</v>
      </c>
      <c r="B43" s="39"/>
      <c r="C43" s="95" t="s">
        <v>83</v>
      </c>
      <c r="D43" s="25" t="s">
        <v>86</v>
      </c>
      <c r="E43" s="96">
        <v>1</v>
      </c>
      <c r="F43" s="65"/>
      <c r="G43" s="63"/>
      <c r="H43" s="47">
        <f t="shared" si="6"/>
        <v>0</v>
      </c>
      <c r="I43" s="63"/>
      <c r="J43" s="63"/>
      <c r="K43" s="48">
        <f t="shared" si="7"/>
        <v>0</v>
      </c>
      <c r="L43" s="49">
        <f t="shared" si="8"/>
        <v>0</v>
      </c>
      <c r="M43" s="47">
        <f t="shared" si="9"/>
        <v>0</v>
      </c>
      <c r="N43" s="47">
        <f t="shared" si="10"/>
        <v>0</v>
      </c>
      <c r="O43" s="47">
        <f t="shared" si="11"/>
        <v>0</v>
      </c>
      <c r="P43" s="48">
        <f t="shared" si="12"/>
        <v>0</v>
      </c>
    </row>
    <row r="44" spans="1:16" x14ac:dyDescent="0.2">
      <c r="A44" s="38"/>
      <c r="B44" s="39"/>
      <c r="C44" s="94" t="s">
        <v>153</v>
      </c>
      <c r="D44" s="25"/>
      <c r="E44" s="96"/>
      <c r="F44" s="65"/>
      <c r="G44" s="63"/>
      <c r="H44" s="47">
        <f t="shared" si="6"/>
        <v>0</v>
      </c>
      <c r="I44" s="63"/>
      <c r="J44" s="63"/>
      <c r="K44" s="48">
        <f t="shared" si="7"/>
        <v>0</v>
      </c>
      <c r="L44" s="49">
        <f t="shared" si="8"/>
        <v>0</v>
      </c>
      <c r="M44" s="47">
        <f t="shared" si="9"/>
        <v>0</v>
      </c>
      <c r="N44" s="47">
        <f t="shared" si="10"/>
        <v>0</v>
      </c>
      <c r="O44" s="47">
        <f t="shared" si="11"/>
        <v>0</v>
      </c>
      <c r="P44" s="48">
        <f t="shared" si="12"/>
        <v>0</v>
      </c>
    </row>
    <row r="45" spans="1:16" ht="22.5" x14ac:dyDescent="0.2">
      <c r="A45" s="38">
        <v>1</v>
      </c>
      <c r="B45" s="39"/>
      <c r="C45" s="93" t="s">
        <v>154</v>
      </c>
      <c r="D45" s="25" t="s">
        <v>59</v>
      </c>
      <c r="E45" s="96">
        <f>E25</f>
        <v>143</v>
      </c>
      <c r="F45" s="65"/>
      <c r="G45" s="63"/>
      <c r="H45" s="47">
        <f t="shared" si="6"/>
        <v>0</v>
      </c>
      <c r="I45" s="63"/>
      <c r="J45" s="63"/>
      <c r="K45" s="48">
        <f t="shared" si="7"/>
        <v>0</v>
      </c>
      <c r="L45" s="49">
        <f t="shared" si="8"/>
        <v>0</v>
      </c>
      <c r="M45" s="47">
        <f t="shared" si="9"/>
        <v>0</v>
      </c>
      <c r="N45" s="47">
        <f t="shared" si="10"/>
        <v>0</v>
      </c>
      <c r="O45" s="47">
        <f t="shared" si="11"/>
        <v>0</v>
      </c>
      <c r="P45" s="48">
        <f t="shared" si="12"/>
        <v>0</v>
      </c>
    </row>
    <row r="46" spans="1:16" x14ac:dyDescent="0.2">
      <c r="A46" s="38">
        <v>2</v>
      </c>
      <c r="B46" s="39"/>
      <c r="C46" s="95" t="s">
        <v>436</v>
      </c>
      <c r="D46" s="25" t="s">
        <v>59</v>
      </c>
      <c r="E46" s="96">
        <f>E45*1.2</f>
        <v>171.6</v>
      </c>
      <c r="F46" s="65"/>
      <c r="G46" s="63"/>
      <c r="H46" s="47">
        <f t="shared" si="6"/>
        <v>0</v>
      </c>
      <c r="I46" s="63"/>
      <c r="J46" s="63"/>
      <c r="K46" s="48">
        <f t="shared" si="7"/>
        <v>0</v>
      </c>
      <c r="L46" s="49">
        <f t="shared" si="8"/>
        <v>0</v>
      </c>
      <c r="M46" s="47">
        <f t="shared" si="9"/>
        <v>0</v>
      </c>
      <c r="N46" s="47">
        <f t="shared" si="10"/>
        <v>0</v>
      </c>
      <c r="O46" s="47">
        <f t="shared" si="11"/>
        <v>0</v>
      </c>
      <c r="P46" s="48">
        <f t="shared" si="12"/>
        <v>0</v>
      </c>
    </row>
    <row r="47" spans="1:16" x14ac:dyDescent="0.2">
      <c r="A47" s="38">
        <v>3</v>
      </c>
      <c r="B47" s="39"/>
      <c r="C47" s="95" t="s">
        <v>83</v>
      </c>
      <c r="D47" s="25" t="s">
        <v>86</v>
      </c>
      <c r="E47" s="96">
        <v>1</v>
      </c>
      <c r="F47" s="65"/>
      <c r="G47" s="63"/>
      <c r="H47" s="47">
        <f t="shared" si="6"/>
        <v>0</v>
      </c>
      <c r="I47" s="63"/>
      <c r="J47" s="63"/>
      <c r="K47" s="48">
        <f t="shared" si="7"/>
        <v>0</v>
      </c>
      <c r="L47" s="49">
        <f t="shared" si="8"/>
        <v>0</v>
      </c>
      <c r="M47" s="47">
        <f t="shared" si="9"/>
        <v>0</v>
      </c>
      <c r="N47" s="47">
        <f t="shared" si="10"/>
        <v>0</v>
      </c>
      <c r="O47" s="47">
        <f t="shared" si="11"/>
        <v>0</v>
      </c>
      <c r="P47" s="48">
        <f t="shared" si="12"/>
        <v>0</v>
      </c>
    </row>
    <row r="48" spans="1:16" ht="22.5" x14ac:dyDescent="0.2">
      <c r="A48" s="38">
        <v>4</v>
      </c>
      <c r="B48" s="39"/>
      <c r="C48" s="93" t="s">
        <v>155</v>
      </c>
      <c r="D48" s="25" t="s">
        <v>59</v>
      </c>
      <c r="E48" s="96">
        <f>E45</f>
        <v>143</v>
      </c>
      <c r="F48" s="65"/>
      <c r="G48" s="63"/>
      <c r="H48" s="47">
        <f t="shared" si="6"/>
        <v>0</v>
      </c>
      <c r="I48" s="63"/>
      <c r="J48" s="63"/>
      <c r="K48" s="48">
        <f t="shared" si="7"/>
        <v>0</v>
      </c>
      <c r="L48" s="49">
        <f t="shared" si="8"/>
        <v>0</v>
      </c>
      <c r="M48" s="47">
        <f t="shared" si="9"/>
        <v>0</v>
      </c>
      <c r="N48" s="47">
        <f t="shared" si="10"/>
        <v>0</v>
      </c>
      <c r="O48" s="47">
        <f t="shared" si="11"/>
        <v>0</v>
      </c>
      <c r="P48" s="48">
        <f t="shared" si="12"/>
        <v>0</v>
      </c>
    </row>
    <row r="49" spans="1:16" x14ac:dyDescent="0.2">
      <c r="A49" s="38">
        <v>5</v>
      </c>
      <c r="B49" s="39"/>
      <c r="C49" s="95" t="s">
        <v>156</v>
      </c>
      <c r="D49" s="25" t="s">
        <v>59</v>
      </c>
      <c r="E49" s="96">
        <f>E48*1.1</f>
        <v>157.30000000000001</v>
      </c>
      <c r="F49" s="65"/>
      <c r="G49" s="63"/>
      <c r="H49" s="47">
        <f t="shared" si="6"/>
        <v>0</v>
      </c>
      <c r="I49" s="63"/>
      <c r="J49" s="63"/>
      <c r="K49" s="48">
        <f t="shared" si="7"/>
        <v>0</v>
      </c>
      <c r="L49" s="49">
        <f t="shared" si="8"/>
        <v>0</v>
      </c>
      <c r="M49" s="47">
        <f t="shared" si="9"/>
        <v>0</v>
      </c>
      <c r="N49" s="47">
        <f t="shared" si="10"/>
        <v>0</v>
      </c>
      <c r="O49" s="47">
        <f t="shared" si="11"/>
        <v>0</v>
      </c>
      <c r="P49" s="48">
        <f t="shared" si="12"/>
        <v>0</v>
      </c>
    </row>
    <row r="50" spans="1:16" x14ac:dyDescent="0.2">
      <c r="A50" s="38">
        <v>6</v>
      </c>
      <c r="B50" s="39"/>
      <c r="C50" s="95" t="s">
        <v>83</v>
      </c>
      <c r="D50" s="25" t="s">
        <v>86</v>
      </c>
      <c r="E50" s="96">
        <v>1</v>
      </c>
      <c r="F50" s="65"/>
      <c r="G50" s="63"/>
      <c r="H50" s="47">
        <f t="shared" si="6"/>
        <v>0</v>
      </c>
      <c r="I50" s="63"/>
      <c r="J50" s="63"/>
      <c r="K50" s="48">
        <f t="shared" si="7"/>
        <v>0</v>
      </c>
      <c r="L50" s="49">
        <f t="shared" si="8"/>
        <v>0</v>
      </c>
      <c r="M50" s="47">
        <f t="shared" si="9"/>
        <v>0</v>
      </c>
      <c r="N50" s="47">
        <f t="shared" si="10"/>
        <v>0</v>
      </c>
      <c r="O50" s="47">
        <f t="shared" si="11"/>
        <v>0</v>
      </c>
      <c r="P50" s="48">
        <f t="shared" si="12"/>
        <v>0</v>
      </c>
    </row>
    <row r="51" spans="1:16" x14ac:dyDescent="0.2">
      <c r="A51" s="38">
        <v>7</v>
      </c>
      <c r="B51" s="39"/>
      <c r="C51" s="93" t="s">
        <v>157</v>
      </c>
      <c r="D51" s="25" t="s">
        <v>59</v>
      </c>
      <c r="E51" s="96">
        <f>E48</f>
        <v>143</v>
      </c>
      <c r="F51" s="65"/>
      <c r="G51" s="63"/>
      <c r="H51" s="47">
        <f t="shared" si="6"/>
        <v>0</v>
      </c>
      <c r="I51" s="63"/>
      <c r="J51" s="63"/>
      <c r="K51" s="48">
        <f t="shared" si="7"/>
        <v>0</v>
      </c>
      <c r="L51" s="49">
        <f t="shared" si="8"/>
        <v>0</v>
      </c>
      <c r="M51" s="47">
        <f t="shared" si="9"/>
        <v>0</v>
      </c>
      <c r="N51" s="47">
        <f t="shared" si="10"/>
        <v>0</v>
      </c>
      <c r="O51" s="47">
        <f t="shared" si="11"/>
        <v>0</v>
      </c>
      <c r="P51" s="48">
        <f t="shared" si="12"/>
        <v>0</v>
      </c>
    </row>
    <row r="52" spans="1:16" x14ac:dyDescent="0.2">
      <c r="A52" s="38">
        <v>8</v>
      </c>
      <c r="B52" s="39"/>
      <c r="C52" s="95" t="s">
        <v>158</v>
      </c>
      <c r="D52" s="25" t="s">
        <v>105</v>
      </c>
      <c r="E52" s="96">
        <f>E51/0.3*0.05*0.05*1.4*1.1</f>
        <v>1.84</v>
      </c>
      <c r="F52" s="65"/>
      <c r="G52" s="63"/>
      <c r="H52" s="47">
        <f t="shared" si="6"/>
        <v>0</v>
      </c>
      <c r="I52" s="63"/>
      <c r="J52" s="63"/>
      <c r="K52" s="48">
        <f t="shared" si="7"/>
        <v>0</v>
      </c>
      <c r="L52" s="49">
        <f t="shared" si="8"/>
        <v>0</v>
      </c>
      <c r="M52" s="47">
        <f t="shared" si="9"/>
        <v>0</v>
      </c>
      <c r="N52" s="47">
        <f t="shared" si="10"/>
        <v>0</v>
      </c>
      <c r="O52" s="47">
        <f t="shared" si="11"/>
        <v>0</v>
      </c>
      <c r="P52" s="48">
        <f t="shared" si="12"/>
        <v>0</v>
      </c>
    </row>
    <row r="53" spans="1:16" x14ac:dyDescent="0.2">
      <c r="A53" s="38">
        <v>9</v>
      </c>
      <c r="B53" s="39"/>
      <c r="C53" s="95" t="s">
        <v>85</v>
      </c>
      <c r="D53" s="25" t="s">
        <v>68</v>
      </c>
      <c r="E53" s="96">
        <v>1</v>
      </c>
      <c r="F53" s="65"/>
      <c r="G53" s="63"/>
      <c r="H53" s="47">
        <f t="shared" si="6"/>
        <v>0</v>
      </c>
      <c r="I53" s="63"/>
      <c r="J53" s="63"/>
      <c r="K53" s="48">
        <f t="shared" si="7"/>
        <v>0</v>
      </c>
      <c r="L53" s="49">
        <f t="shared" si="8"/>
        <v>0</v>
      </c>
      <c r="M53" s="47">
        <f t="shared" si="9"/>
        <v>0</v>
      </c>
      <c r="N53" s="47">
        <f t="shared" si="10"/>
        <v>0</v>
      </c>
      <c r="O53" s="47">
        <f t="shared" si="11"/>
        <v>0</v>
      </c>
      <c r="P53" s="48">
        <f t="shared" si="12"/>
        <v>0</v>
      </c>
    </row>
    <row r="54" spans="1:16" ht="22.5" x14ac:dyDescent="0.2">
      <c r="A54" s="38">
        <v>10</v>
      </c>
      <c r="B54" s="39"/>
      <c r="C54" s="93" t="s">
        <v>159</v>
      </c>
      <c r="D54" s="25" t="s">
        <v>59</v>
      </c>
      <c r="E54" s="96">
        <f>E51</f>
        <v>143</v>
      </c>
      <c r="F54" s="65"/>
      <c r="G54" s="63"/>
      <c r="H54" s="47">
        <f t="shared" si="6"/>
        <v>0</v>
      </c>
      <c r="I54" s="63"/>
      <c r="J54" s="63"/>
      <c r="K54" s="48">
        <f t="shared" si="7"/>
        <v>0</v>
      </c>
      <c r="L54" s="49">
        <f t="shared" si="8"/>
        <v>0</v>
      </c>
      <c r="M54" s="47">
        <f t="shared" si="9"/>
        <v>0</v>
      </c>
      <c r="N54" s="47">
        <f t="shared" si="10"/>
        <v>0</v>
      </c>
      <c r="O54" s="47">
        <f t="shared" si="11"/>
        <v>0</v>
      </c>
      <c r="P54" s="48">
        <f t="shared" si="12"/>
        <v>0</v>
      </c>
    </row>
    <row r="55" spans="1:16" ht="22.5" x14ac:dyDescent="0.2">
      <c r="A55" s="38">
        <v>11</v>
      </c>
      <c r="B55" s="39"/>
      <c r="C55" s="95" t="s">
        <v>437</v>
      </c>
      <c r="D55" s="25" t="s">
        <v>59</v>
      </c>
      <c r="E55" s="96">
        <f>E54*1.1</f>
        <v>157.30000000000001</v>
      </c>
      <c r="F55" s="65"/>
      <c r="G55" s="63"/>
      <c r="H55" s="47">
        <f t="shared" si="6"/>
        <v>0</v>
      </c>
      <c r="I55" s="63"/>
      <c r="J55" s="63"/>
      <c r="K55" s="48">
        <f t="shared" si="7"/>
        <v>0</v>
      </c>
      <c r="L55" s="49">
        <f t="shared" si="8"/>
        <v>0</v>
      </c>
      <c r="M55" s="47">
        <f t="shared" si="9"/>
        <v>0</v>
      </c>
      <c r="N55" s="47">
        <f t="shared" si="10"/>
        <v>0</v>
      </c>
      <c r="O55" s="47">
        <f t="shared" si="11"/>
        <v>0</v>
      </c>
      <c r="P55" s="48">
        <f t="shared" si="12"/>
        <v>0</v>
      </c>
    </row>
    <row r="56" spans="1:16" x14ac:dyDescent="0.2">
      <c r="A56" s="38">
        <v>12</v>
      </c>
      <c r="B56" s="39"/>
      <c r="C56" s="95" t="s">
        <v>85</v>
      </c>
      <c r="D56" s="25" t="s">
        <v>68</v>
      </c>
      <c r="E56" s="96">
        <v>1</v>
      </c>
      <c r="F56" s="65"/>
      <c r="G56" s="63"/>
      <c r="H56" s="47">
        <f t="shared" si="6"/>
        <v>0</v>
      </c>
      <c r="I56" s="63"/>
      <c r="J56" s="63"/>
      <c r="K56" s="48">
        <f t="shared" si="7"/>
        <v>0</v>
      </c>
      <c r="L56" s="49">
        <f t="shared" si="8"/>
        <v>0</v>
      </c>
      <c r="M56" s="47">
        <f t="shared" si="9"/>
        <v>0</v>
      </c>
      <c r="N56" s="47">
        <f t="shared" si="10"/>
        <v>0</v>
      </c>
      <c r="O56" s="47">
        <f t="shared" si="11"/>
        <v>0</v>
      </c>
      <c r="P56" s="48">
        <f t="shared" si="12"/>
        <v>0</v>
      </c>
    </row>
    <row r="57" spans="1:16" x14ac:dyDescent="0.2">
      <c r="A57" s="38"/>
      <c r="B57" s="39"/>
      <c r="C57" s="94" t="s">
        <v>160</v>
      </c>
      <c r="D57" s="25"/>
      <c r="E57" s="96"/>
      <c r="F57" s="65"/>
      <c r="G57" s="63"/>
      <c r="H57" s="47">
        <f t="shared" si="6"/>
        <v>0</v>
      </c>
      <c r="I57" s="63"/>
      <c r="J57" s="63"/>
      <c r="K57" s="48">
        <f t="shared" si="7"/>
        <v>0</v>
      </c>
      <c r="L57" s="49">
        <f t="shared" si="8"/>
        <v>0</v>
      </c>
      <c r="M57" s="47">
        <f t="shared" si="9"/>
        <v>0</v>
      </c>
      <c r="N57" s="47">
        <f t="shared" si="10"/>
        <v>0</v>
      </c>
      <c r="O57" s="47">
        <f t="shared" si="11"/>
        <v>0</v>
      </c>
      <c r="P57" s="48">
        <f t="shared" si="12"/>
        <v>0</v>
      </c>
    </row>
    <row r="58" spans="1:16" ht="22.5" x14ac:dyDescent="0.2">
      <c r="A58" s="38">
        <v>1</v>
      </c>
      <c r="B58" s="39"/>
      <c r="C58" s="93" t="s">
        <v>161</v>
      </c>
      <c r="D58" s="25" t="s">
        <v>59</v>
      </c>
      <c r="E58" s="96">
        <v>252.7</v>
      </c>
      <c r="F58" s="65"/>
      <c r="G58" s="63"/>
      <c r="H58" s="47">
        <f t="shared" si="6"/>
        <v>0</v>
      </c>
      <c r="I58" s="63"/>
      <c r="J58" s="63"/>
      <c r="K58" s="48">
        <f t="shared" si="7"/>
        <v>0</v>
      </c>
      <c r="L58" s="49">
        <f t="shared" si="8"/>
        <v>0</v>
      </c>
      <c r="M58" s="47">
        <f t="shared" si="9"/>
        <v>0</v>
      </c>
      <c r="N58" s="47">
        <f t="shared" si="10"/>
        <v>0</v>
      </c>
      <c r="O58" s="47">
        <f t="shared" si="11"/>
        <v>0</v>
      </c>
      <c r="P58" s="48">
        <f t="shared" si="12"/>
        <v>0</v>
      </c>
    </row>
    <row r="59" spans="1:16" ht="33.75" x14ac:dyDescent="0.2">
      <c r="A59" s="38">
        <v>2</v>
      </c>
      <c r="B59" s="39"/>
      <c r="C59" s="93" t="s">
        <v>162</v>
      </c>
      <c r="D59" s="25" t="s">
        <v>59</v>
      </c>
      <c r="E59" s="96">
        <v>252.7</v>
      </c>
      <c r="F59" s="65"/>
      <c r="G59" s="63"/>
      <c r="H59" s="47">
        <f t="shared" si="6"/>
        <v>0</v>
      </c>
      <c r="I59" s="63"/>
      <c r="J59" s="63"/>
      <c r="K59" s="48">
        <f t="shared" si="7"/>
        <v>0</v>
      </c>
      <c r="L59" s="49">
        <f t="shared" si="8"/>
        <v>0</v>
      </c>
      <c r="M59" s="47">
        <f t="shared" si="9"/>
        <v>0</v>
      </c>
      <c r="N59" s="47">
        <f t="shared" si="10"/>
        <v>0</v>
      </c>
      <c r="O59" s="47">
        <f t="shared" si="11"/>
        <v>0</v>
      </c>
      <c r="P59" s="48">
        <f t="shared" si="12"/>
        <v>0</v>
      </c>
    </row>
    <row r="60" spans="1:16" ht="22.5" x14ac:dyDescent="0.2">
      <c r="A60" s="38">
        <v>3</v>
      </c>
      <c r="B60" s="39"/>
      <c r="C60" s="95" t="s">
        <v>163</v>
      </c>
      <c r="D60" s="25" t="s">
        <v>59</v>
      </c>
      <c r="E60" s="96">
        <f>E59*1.1</f>
        <v>277.97000000000003</v>
      </c>
      <c r="F60" s="65"/>
      <c r="G60" s="63"/>
      <c r="H60" s="47">
        <f t="shared" si="6"/>
        <v>0</v>
      </c>
      <c r="I60" s="63"/>
      <c r="J60" s="63"/>
      <c r="K60" s="48">
        <f t="shared" si="7"/>
        <v>0</v>
      </c>
      <c r="L60" s="49">
        <f t="shared" si="8"/>
        <v>0</v>
      </c>
      <c r="M60" s="47">
        <f t="shared" si="9"/>
        <v>0</v>
      </c>
      <c r="N60" s="47">
        <f t="shared" si="10"/>
        <v>0</v>
      </c>
      <c r="O60" s="47">
        <f t="shared" si="11"/>
        <v>0</v>
      </c>
      <c r="P60" s="48">
        <f t="shared" si="12"/>
        <v>0</v>
      </c>
    </row>
    <row r="61" spans="1:16" x14ac:dyDescent="0.2">
      <c r="A61" s="38">
        <v>4</v>
      </c>
      <c r="B61" s="39"/>
      <c r="C61" s="95" t="s">
        <v>164</v>
      </c>
      <c r="D61" s="25" t="s">
        <v>66</v>
      </c>
      <c r="E61" s="96">
        <f>E59*6.5</f>
        <v>1642.55</v>
      </c>
      <c r="F61" s="65"/>
      <c r="G61" s="63"/>
      <c r="H61" s="47">
        <f t="shared" si="6"/>
        <v>0</v>
      </c>
      <c r="I61" s="63"/>
      <c r="J61" s="63"/>
      <c r="K61" s="48">
        <f t="shared" si="7"/>
        <v>0</v>
      </c>
      <c r="L61" s="49">
        <f t="shared" si="8"/>
        <v>0</v>
      </c>
      <c r="M61" s="47">
        <f t="shared" si="9"/>
        <v>0</v>
      </c>
      <c r="N61" s="47">
        <f t="shared" si="10"/>
        <v>0</v>
      </c>
      <c r="O61" s="47">
        <f t="shared" si="11"/>
        <v>0</v>
      </c>
      <c r="P61" s="48">
        <f t="shared" si="12"/>
        <v>0</v>
      </c>
    </row>
    <row r="62" spans="1:16" x14ac:dyDescent="0.2">
      <c r="A62" s="38">
        <v>5</v>
      </c>
      <c r="B62" s="39"/>
      <c r="C62" s="95" t="s">
        <v>165</v>
      </c>
      <c r="D62" s="25" t="s">
        <v>68</v>
      </c>
      <c r="E62" s="96">
        <v>1</v>
      </c>
      <c r="F62" s="65"/>
      <c r="G62" s="63"/>
      <c r="H62" s="47">
        <f t="shared" si="6"/>
        <v>0</v>
      </c>
      <c r="I62" s="63"/>
      <c r="J62" s="63"/>
      <c r="K62" s="48">
        <f t="shared" si="7"/>
        <v>0</v>
      </c>
      <c r="L62" s="49">
        <f t="shared" si="8"/>
        <v>0</v>
      </c>
      <c r="M62" s="47">
        <f t="shared" si="9"/>
        <v>0</v>
      </c>
      <c r="N62" s="47">
        <f t="shared" si="10"/>
        <v>0</v>
      </c>
      <c r="O62" s="47">
        <f t="shared" si="11"/>
        <v>0</v>
      </c>
      <c r="P62" s="48">
        <f t="shared" si="12"/>
        <v>0</v>
      </c>
    </row>
    <row r="63" spans="1:16" ht="22.5" x14ac:dyDescent="0.2">
      <c r="A63" s="38">
        <v>6</v>
      </c>
      <c r="B63" s="39"/>
      <c r="C63" s="93" t="s">
        <v>166</v>
      </c>
      <c r="D63" s="25" t="s">
        <v>59</v>
      </c>
      <c r="E63" s="96">
        <v>98.08</v>
      </c>
      <c r="F63" s="65"/>
      <c r="G63" s="63"/>
      <c r="H63" s="47">
        <f t="shared" si="6"/>
        <v>0</v>
      </c>
      <c r="I63" s="63"/>
      <c r="J63" s="63"/>
      <c r="K63" s="48">
        <f t="shared" si="7"/>
        <v>0</v>
      </c>
      <c r="L63" s="49">
        <f t="shared" si="8"/>
        <v>0</v>
      </c>
      <c r="M63" s="47">
        <f t="shared" si="9"/>
        <v>0</v>
      </c>
      <c r="N63" s="47">
        <f t="shared" si="10"/>
        <v>0</v>
      </c>
      <c r="O63" s="47">
        <f t="shared" si="11"/>
        <v>0</v>
      </c>
      <c r="P63" s="48">
        <f t="shared" si="12"/>
        <v>0</v>
      </c>
    </row>
    <row r="64" spans="1:16" ht="22.5" x14ac:dyDescent="0.2">
      <c r="A64" s="38">
        <v>7</v>
      </c>
      <c r="B64" s="39"/>
      <c r="C64" s="95" t="s">
        <v>64</v>
      </c>
      <c r="D64" s="25" t="s">
        <v>59</v>
      </c>
      <c r="E64" s="96">
        <f>E63*1.25</f>
        <v>122.6</v>
      </c>
      <c r="F64" s="65"/>
      <c r="G64" s="63"/>
      <c r="H64" s="47">
        <f t="shared" si="6"/>
        <v>0</v>
      </c>
      <c r="I64" s="63"/>
      <c r="J64" s="63"/>
      <c r="K64" s="48">
        <f t="shared" si="7"/>
        <v>0</v>
      </c>
      <c r="L64" s="49">
        <f t="shared" si="8"/>
        <v>0</v>
      </c>
      <c r="M64" s="47">
        <f t="shared" si="9"/>
        <v>0</v>
      </c>
      <c r="N64" s="47">
        <f t="shared" si="10"/>
        <v>0</v>
      </c>
      <c r="O64" s="47">
        <f t="shared" si="11"/>
        <v>0</v>
      </c>
      <c r="P64" s="48">
        <f t="shared" si="12"/>
        <v>0</v>
      </c>
    </row>
    <row r="65" spans="1:16" x14ac:dyDescent="0.2">
      <c r="A65" s="38">
        <v>8</v>
      </c>
      <c r="B65" s="39"/>
      <c r="C65" s="95" t="s">
        <v>65</v>
      </c>
      <c r="D65" s="25" t="s">
        <v>66</v>
      </c>
      <c r="E65" s="96">
        <f>E63*5</f>
        <v>490.4</v>
      </c>
      <c r="F65" s="65"/>
      <c r="G65" s="63"/>
      <c r="H65" s="47">
        <f t="shared" si="6"/>
        <v>0</v>
      </c>
      <c r="I65" s="63"/>
      <c r="J65" s="63"/>
      <c r="K65" s="48">
        <f t="shared" si="7"/>
        <v>0</v>
      </c>
      <c r="L65" s="49">
        <f t="shared" si="8"/>
        <v>0</v>
      </c>
      <c r="M65" s="47">
        <f t="shared" si="9"/>
        <v>0</v>
      </c>
      <c r="N65" s="47">
        <f t="shared" si="10"/>
        <v>0</v>
      </c>
      <c r="O65" s="47">
        <f t="shared" si="11"/>
        <v>0</v>
      </c>
      <c r="P65" s="48">
        <f t="shared" si="12"/>
        <v>0</v>
      </c>
    </row>
    <row r="66" spans="1:16" x14ac:dyDescent="0.2">
      <c r="A66" s="38">
        <v>9</v>
      </c>
      <c r="B66" s="39"/>
      <c r="C66" s="95" t="s">
        <v>67</v>
      </c>
      <c r="D66" s="25" t="s">
        <v>68</v>
      </c>
      <c r="E66" s="96">
        <v>1</v>
      </c>
      <c r="F66" s="65"/>
      <c r="G66" s="63"/>
      <c r="H66" s="47">
        <f t="shared" si="6"/>
        <v>0</v>
      </c>
      <c r="I66" s="63"/>
      <c r="J66" s="63"/>
      <c r="K66" s="48">
        <f t="shared" si="7"/>
        <v>0</v>
      </c>
      <c r="L66" s="49">
        <f t="shared" si="8"/>
        <v>0</v>
      </c>
      <c r="M66" s="47">
        <f t="shared" si="9"/>
        <v>0</v>
      </c>
      <c r="N66" s="47">
        <f t="shared" si="10"/>
        <v>0</v>
      </c>
      <c r="O66" s="47">
        <f t="shared" si="11"/>
        <v>0</v>
      </c>
      <c r="P66" s="48">
        <f t="shared" si="12"/>
        <v>0</v>
      </c>
    </row>
    <row r="67" spans="1:16" ht="22.5" x14ac:dyDescent="0.2">
      <c r="A67" s="38">
        <v>10</v>
      </c>
      <c r="B67" s="39"/>
      <c r="C67" s="95" t="s">
        <v>69</v>
      </c>
      <c r="D67" s="25" t="s">
        <v>66</v>
      </c>
      <c r="E67" s="96">
        <f>E63*0.25</f>
        <v>24.52</v>
      </c>
      <c r="F67" s="65"/>
      <c r="G67" s="63"/>
      <c r="H67" s="47">
        <f t="shared" si="6"/>
        <v>0</v>
      </c>
      <c r="I67" s="63"/>
      <c r="J67" s="63"/>
      <c r="K67" s="48">
        <f t="shared" si="7"/>
        <v>0</v>
      </c>
      <c r="L67" s="49">
        <f t="shared" si="8"/>
        <v>0</v>
      </c>
      <c r="M67" s="47">
        <f t="shared" si="9"/>
        <v>0</v>
      </c>
      <c r="N67" s="47">
        <f t="shared" si="10"/>
        <v>0</v>
      </c>
      <c r="O67" s="47">
        <f t="shared" si="11"/>
        <v>0</v>
      </c>
      <c r="P67" s="48">
        <f t="shared" si="12"/>
        <v>0</v>
      </c>
    </row>
    <row r="68" spans="1:16" x14ac:dyDescent="0.2">
      <c r="A68" s="38">
        <v>11</v>
      </c>
      <c r="B68" s="39"/>
      <c r="C68" s="93" t="s">
        <v>167</v>
      </c>
      <c r="D68" s="25" t="s">
        <v>59</v>
      </c>
      <c r="E68" s="96">
        <f>E63</f>
        <v>98.08</v>
      </c>
      <c r="F68" s="65"/>
      <c r="G68" s="63"/>
      <c r="H68" s="47">
        <f t="shared" si="6"/>
        <v>0</v>
      </c>
      <c r="I68" s="63"/>
      <c r="J68" s="63"/>
      <c r="K68" s="48">
        <f t="shared" si="7"/>
        <v>0</v>
      </c>
      <c r="L68" s="49">
        <f t="shared" si="8"/>
        <v>0</v>
      </c>
      <c r="M68" s="47">
        <f t="shared" si="9"/>
        <v>0</v>
      </c>
      <c r="N68" s="47">
        <f t="shared" si="10"/>
        <v>0</v>
      </c>
      <c r="O68" s="47">
        <f t="shared" si="11"/>
        <v>0</v>
      </c>
      <c r="P68" s="48">
        <f t="shared" si="12"/>
        <v>0</v>
      </c>
    </row>
    <row r="69" spans="1:16" ht="22.5" x14ac:dyDescent="0.2">
      <c r="A69" s="38">
        <v>12</v>
      </c>
      <c r="B69" s="39"/>
      <c r="C69" s="95" t="s">
        <v>71</v>
      </c>
      <c r="D69" s="25" t="s">
        <v>66</v>
      </c>
      <c r="E69" s="96">
        <f>E68*4</f>
        <v>392.32</v>
      </c>
      <c r="F69" s="65"/>
      <c r="G69" s="63"/>
      <c r="H69" s="47">
        <f t="shared" si="6"/>
        <v>0</v>
      </c>
      <c r="I69" s="63"/>
      <c r="J69" s="63"/>
      <c r="K69" s="48">
        <f t="shared" si="7"/>
        <v>0</v>
      </c>
      <c r="L69" s="49">
        <f t="shared" si="8"/>
        <v>0</v>
      </c>
      <c r="M69" s="47">
        <f t="shared" si="9"/>
        <v>0</v>
      </c>
      <c r="N69" s="47">
        <f t="shared" si="10"/>
        <v>0</v>
      </c>
      <c r="O69" s="47">
        <f t="shared" si="11"/>
        <v>0</v>
      </c>
      <c r="P69" s="48">
        <f t="shared" si="12"/>
        <v>0</v>
      </c>
    </row>
    <row r="70" spans="1:16" x14ac:dyDescent="0.2">
      <c r="A70" s="38">
        <v>13</v>
      </c>
      <c r="B70" s="39"/>
      <c r="C70" s="95" t="s">
        <v>72</v>
      </c>
      <c r="D70" s="25" t="s">
        <v>68</v>
      </c>
      <c r="E70" s="96">
        <v>1</v>
      </c>
      <c r="F70" s="65"/>
      <c r="G70" s="63"/>
      <c r="H70" s="47">
        <f t="shared" si="6"/>
        <v>0</v>
      </c>
      <c r="I70" s="63"/>
      <c r="J70" s="63"/>
      <c r="K70" s="48">
        <f t="shared" si="7"/>
        <v>0</v>
      </c>
      <c r="L70" s="49">
        <f t="shared" si="8"/>
        <v>0</v>
      </c>
      <c r="M70" s="47">
        <f t="shared" si="9"/>
        <v>0</v>
      </c>
      <c r="N70" s="47">
        <f t="shared" si="10"/>
        <v>0</v>
      </c>
      <c r="O70" s="47">
        <f t="shared" si="11"/>
        <v>0</v>
      </c>
      <c r="P70" s="48">
        <f t="shared" si="12"/>
        <v>0</v>
      </c>
    </row>
    <row r="71" spans="1:16" x14ac:dyDescent="0.2">
      <c r="A71" s="38">
        <v>14</v>
      </c>
      <c r="B71" s="39"/>
      <c r="C71" s="93" t="s">
        <v>168</v>
      </c>
      <c r="D71" s="25" t="s">
        <v>59</v>
      </c>
      <c r="E71" s="96">
        <f>E68</f>
        <v>98.08</v>
      </c>
      <c r="F71" s="65"/>
      <c r="G71" s="63"/>
      <c r="H71" s="47">
        <f t="shared" si="6"/>
        <v>0</v>
      </c>
      <c r="I71" s="63"/>
      <c r="J71" s="63"/>
      <c r="K71" s="48">
        <f t="shared" si="7"/>
        <v>0</v>
      </c>
      <c r="L71" s="49">
        <f t="shared" si="8"/>
        <v>0</v>
      </c>
      <c r="M71" s="47">
        <f t="shared" si="9"/>
        <v>0</v>
      </c>
      <c r="N71" s="47">
        <f t="shared" si="10"/>
        <v>0</v>
      </c>
      <c r="O71" s="47">
        <f t="shared" si="11"/>
        <v>0</v>
      </c>
      <c r="P71" s="48">
        <f t="shared" si="12"/>
        <v>0</v>
      </c>
    </row>
    <row r="72" spans="1:16" ht="22.5" x14ac:dyDescent="0.2">
      <c r="A72" s="38">
        <v>15</v>
      </c>
      <c r="B72" s="39"/>
      <c r="C72" s="95" t="s">
        <v>169</v>
      </c>
      <c r="D72" s="25" t="s">
        <v>75</v>
      </c>
      <c r="E72" s="96">
        <f>E71*0.45*1.2</f>
        <v>52.96</v>
      </c>
      <c r="F72" s="65"/>
      <c r="G72" s="63"/>
      <c r="H72" s="47">
        <f t="shared" si="6"/>
        <v>0</v>
      </c>
      <c r="I72" s="63"/>
      <c r="J72" s="63"/>
      <c r="K72" s="48">
        <f t="shared" si="7"/>
        <v>0</v>
      </c>
      <c r="L72" s="49">
        <f t="shared" si="8"/>
        <v>0</v>
      </c>
      <c r="M72" s="47">
        <f t="shared" si="9"/>
        <v>0</v>
      </c>
      <c r="N72" s="47">
        <f t="shared" si="10"/>
        <v>0</v>
      </c>
      <c r="O72" s="47">
        <f t="shared" si="11"/>
        <v>0</v>
      </c>
      <c r="P72" s="48">
        <f t="shared" si="12"/>
        <v>0</v>
      </c>
    </row>
    <row r="73" spans="1:16" x14ac:dyDescent="0.2">
      <c r="A73" s="38">
        <v>16</v>
      </c>
      <c r="B73" s="39"/>
      <c r="C73" s="95" t="s">
        <v>72</v>
      </c>
      <c r="D73" s="25" t="s">
        <v>68</v>
      </c>
      <c r="E73" s="96">
        <v>1</v>
      </c>
      <c r="F73" s="65"/>
      <c r="G73" s="63"/>
      <c r="H73" s="47">
        <f t="shared" si="6"/>
        <v>0</v>
      </c>
      <c r="I73" s="63"/>
      <c r="J73" s="63"/>
      <c r="K73" s="48">
        <f t="shared" si="7"/>
        <v>0</v>
      </c>
      <c r="L73" s="49">
        <f t="shared" si="8"/>
        <v>0</v>
      </c>
      <c r="M73" s="47">
        <f t="shared" si="9"/>
        <v>0</v>
      </c>
      <c r="N73" s="47">
        <f t="shared" si="10"/>
        <v>0</v>
      </c>
      <c r="O73" s="47">
        <f t="shared" si="11"/>
        <v>0</v>
      </c>
      <c r="P73" s="48">
        <f t="shared" si="12"/>
        <v>0</v>
      </c>
    </row>
    <row r="74" spans="1:16" x14ac:dyDescent="0.2">
      <c r="A74" s="38"/>
      <c r="B74" s="39"/>
      <c r="C74" s="94" t="s">
        <v>170</v>
      </c>
      <c r="D74" s="25"/>
      <c r="E74" s="96"/>
      <c r="F74" s="65"/>
      <c r="G74" s="63"/>
      <c r="H74" s="47">
        <f t="shared" si="6"/>
        <v>0</v>
      </c>
      <c r="I74" s="63"/>
      <c r="J74" s="63"/>
      <c r="K74" s="48">
        <f t="shared" si="7"/>
        <v>0</v>
      </c>
      <c r="L74" s="49">
        <f t="shared" si="8"/>
        <v>0</v>
      </c>
      <c r="M74" s="47">
        <f t="shared" si="9"/>
        <v>0</v>
      </c>
      <c r="N74" s="47">
        <f t="shared" si="10"/>
        <v>0</v>
      </c>
      <c r="O74" s="47">
        <f t="shared" si="11"/>
        <v>0</v>
      </c>
      <c r="P74" s="48">
        <f t="shared" si="12"/>
        <v>0</v>
      </c>
    </row>
    <row r="75" spans="1:16" x14ac:dyDescent="0.2">
      <c r="A75" s="38">
        <v>1</v>
      </c>
      <c r="B75" s="39"/>
      <c r="C75" s="93" t="s">
        <v>171</v>
      </c>
      <c r="D75" s="25" t="s">
        <v>82</v>
      </c>
      <c r="E75" s="96">
        <v>154.1</v>
      </c>
      <c r="F75" s="65"/>
      <c r="G75" s="63"/>
      <c r="H75" s="47">
        <f t="shared" si="6"/>
        <v>0</v>
      </c>
      <c r="I75" s="63"/>
      <c r="J75" s="63"/>
      <c r="K75" s="48">
        <f t="shared" si="7"/>
        <v>0</v>
      </c>
      <c r="L75" s="49">
        <f t="shared" si="8"/>
        <v>0</v>
      </c>
      <c r="M75" s="47">
        <f t="shared" si="9"/>
        <v>0</v>
      </c>
      <c r="N75" s="47">
        <f t="shared" si="10"/>
        <v>0</v>
      </c>
      <c r="O75" s="47">
        <f t="shared" si="11"/>
        <v>0</v>
      </c>
      <c r="P75" s="48">
        <f t="shared" si="12"/>
        <v>0</v>
      </c>
    </row>
    <row r="76" spans="1:16" ht="33.75" x14ac:dyDescent="0.2">
      <c r="A76" s="38">
        <v>2</v>
      </c>
      <c r="B76" s="39"/>
      <c r="C76" s="93" t="s">
        <v>172</v>
      </c>
      <c r="D76" s="25" t="s">
        <v>59</v>
      </c>
      <c r="E76" s="96">
        <v>1522.76</v>
      </c>
      <c r="F76" s="65"/>
      <c r="G76" s="63"/>
      <c r="H76" s="47">
        <f t="shared" si="6"/>
        <v>0</v>
      </c>
      <c r="I76" s="63"/>
      <c r="J76" s="63"/>
      <c r="K76" s="48">
        <f t="shared" si="7"/>
        <v>0</v>
      </c>
      <c r="L76" s="49">
        <f t="shared" si="8"/>
        <v>0</v>
      </c>
      <c r="M76" s="47">
        <f t="shared" si="9"/>
        <v>0</v>
      </c>
      <c r="N76" s="47">
        <f t="shared" si="10"/>
        <v>0</v>
      </c>
      <c r="O76" s="47">
        <f t="shared" si="11"/>
        <v>0</v>
      </c>
      <c r="P76" s="48">
        <f t="shared" si="12"/>
        <v>0</v>
      </c>
    </row>
    <row r="77" spans="1:16" ht="22.5" x14ac:dyDescent="0.2">
      <c r="A77" s="38">
        <v>3</v>
      </c>
      <c r="B77" s="39"/>
      <c r="C77" s="95" t="s">
        <v>438</v>
      </c>
      <c r="D77" s="25" t="s">
        <v>59</v>
      </c>
      <c r="E77" s="96">
        <f>E76*1.1</f>
        <v>1675.04</v>
      </c>
      <c r="F77" s="65"/>
      <c r="G77" s="63"/>
      <c r="H77" s="47">
        <f t="shared" si="6"/>
        <v>0</v>
      </c>
      <c r="I77" s="63"/>
      <c r="J77" s="63"/>
      <c r="K77" s="48">
        <f t="shared" si="7"/>
        <v>0</v>
      </c>
      <c r="L77" s="49">
        <f t="shared" si="8"/>
        <v>0</v>
      </c>
      <c r="M77" s="47">
        <f t="shared" si="9"/>
        <v>0</v>
      </c>
      <c r="N77" s="47">
        <f t="shared" si="10"/>
        <v>0</v>
      </c>
      <c r="O77" s="47">
        <f t="shared" si="11"/>
        <v>0</v>
      </c>
      <c r="P77" s="48">
        <f t="shared" si="12"/>
        <v>0</v>
      </c>
    </row>
    <row r="78" spans="1:16" x14ac:dyDescent="0.2">
      <c r="A78" s="38">
        <v>4</v>
      </c>
      <c r="B78" s="39"/>
      <c r="C78" s="95" t="s">
        <v>110</v>
      </c>
      <c r="D78" s="25" t="s">
        <v>66</v>
      </c>
      <c r="E78" s="96">
        <f>E76*6.5</f>
        <v>9897.94</v>
      </c>
      <c r="F78" s="65"/>
      <c r="G78" s="63"/>
      <c r="H78" s="47">
        <f t="shared" si="6"/>
        <v>0</v>
      </c>
      <c r="I78" s="63"/>
      <c r="J78" s="63"/>
      <c r="K78" s="48">
        <f t="shared" si="7"/>
        <v>0</v>
      </c>
      <c r="L78" s="49">
        <f t="shared" si="8"/>
        <v>0</v>
      </c>
      <c r="M78" s="47">
        <f t="shared" si="9"/>
        <v>0</v>
      </c>
      <c r="N78" s="47">
        <f t="shared" si="10"/>
        <v>0</v>
      </c>
      <c r="O78" s="47">
        <f t="shared" si="11"/>
        <v>0</v>
      </c>
      <c r="P78" s="48">
        <f t="shared" si="12"/>
        <v>0</v>
      </c>
    </row>
    <row r="79" spans="1:16" x14ac:dyDescent="0.2">
      <c r="A79" s="38">
        <v>5</v>
      </c>
      <c r="B79" s="39"/>
      <c r="C79" s="95" t="s">
        <v>165</v>
      </c>
      <c r="D79" s="25" t="s">
        <v>68</v>
      </c>
      <c r="E79" s="96">
        <v>1</v>
      </c>
      <c r="F79" s="65"/>
      <c r="G79" s="63"/>
      <c r="H79" s="47">
        <f t="shared" ref="H79:H138" si="13">ROUND(F79*G79,2)</f>
        <v>0</v>
      </c>
      <c r="I79" s="63"/>
      <c r="J79" s="63"/>
      <c r="K79" s="48">
        <f t="shared" ref="K79:K138" si="14">SUM(H79:J79)</f>
        <v>0</v>
      </c>
      <c r="L79" s="49">
        <f t="shared" ref="L79:L138" si="15">ROUND(E79*F79,2)</f>
        <v>0</v>
      </c>
      <c r="M79" s="47">
        <f t="shared" ref="M79:M138" si="16">ROUND(H79*E79,2)</f>
        <v>0</v>
      </c>
      <c r="N79" s="47">
        <f t="shared" ref="N79:N138" si="17">ROUND(I79*E79,2)</f>
        <v>0</v>
      </c>
      <c r="O79" s="47">
        <f t="shared" ref="O79:O138" si="18">ROUND(J79*E79,2)</f>
        <v>0</v>
      </c>
      <c r="P79" s="48">
        <f t="shared" ref="P79:P138" si="19">SUM(M79:O79)</f>
        <v>0</v>
      </c>
    </row>
    <row r="80" spans="1:16" ht="33.75" x14ac:dyDescent="0.2">
      <c r="A80" s="38">
        <v>6</v>
      </c>
      <c r="B80" s="39"/>
      <c r="C80" s="93" t="s">
        <v>173</v>
      </c>
      <c r="D80" s="25" t="s">
        <v>59</v>
      </c>
      <c r="E80" s="96">
        <f>(E81+E82)/1.1</f>
        <v>335.51</v>
      </c>
      <c r="F80" s="65"/>
      <c r="G80" s="63"/>
      <c r="H80" s="47">
        <f t="shared" si="13"/>
        <v>0</v>
      </c>
      <c r="I80" s="63"/>
      <c r="J80" s="63"/>
      <c r="K80" s="48">
        <f t="shared" si="14"/>
        <v>0</v>
      </c>
      <c r="L80" s="49">
        <f t="shared" si="15"/>
        <v>0</v>
      </c>
      <c r="M80" s="47">
        <f t="shared" si="16"/>
        <v>0</v>
      </c>
      <c r="N80" s="47">
        <f t="shared" si="17"/>
        <v>0</v>
      </c>
      <c r="O80" s="47">
        <f t="shared" si="18"/>
        <v>0</v>
      </c>
      <c r="P80" s="48">
        <f t="shared" si="19"/>
        <v>0</v>
      </c>
    </row>
    <row r="81" spans="1:16" ht="22.5" x14ac:dyDescent="0.2">
      <c r="A81" s="38">
        <v>7</v>
      </c>
      <c r="B81" s="39"/>
      <c r="C81" s="95" t="s">
        <v>439</v>
      </c>
      <c r="D81" s="25" t="s">
        <v>59</v>
      </c>
      <c r="E81" s="96">
        <v>216.78</v>
      </c>
      <c r="F81" s="65"/>
      <c r="G81" s="63"/>
      <c r="H81" s="47">
        <f t="shared" si="13"/>
        <v>0</v>
      </c>
      <c r="I81" s="63"/>
      <c r="J81" s="63"/>
      <c r="K81" s="48">
        <f t="shared" si="14"/>
        <v>0</v>
      </c>
      <c r="L81" s="49">
        <f t="shared" si="15"/>
        <v>0</v>
      </c>
      <c r="M81" s="47">
        <f t="shared" si="16"/>
        <v>0</v>
      </c>
      <c r="N81" s="47">
        <f t="shared" si="17"/>
        <v>0</v>
      </c>
      <c r="O81" s="47">
        <f t="shared" si="18"/>
        <v>0</v>
      </c>
      <c r="P81" s="48">
        <f t="shared" si="19"/>
        <v>0</v>
      </c>
    </row>
    <row r="82" spans="1:16" ht="22.5" x14ac:dyDescent="0.2">
      <c r="A82" s="38">
        <v>8</v>
      </c>
      <c r="B82" s="39"/>
      <c r="C82" s="95" t="s">
        <v>440</v>
      </c>
      <c r="D82" s="25" t="s">
        <v>59</v>
      </c>
      <c r="E82" s="96">
        <v>152.28</v>
      </c>
      <c r="F82" s="65"/>
      <c r="G82" s="63"/>
      <c r="H82" s="47">
        <f t="shared" si="13"/>
        <v>0</v>
      </c>
      <c r="I82" s="63"/>
      <c r="J82" s="63"/>
      <c r="K82" s="48">
        <f t="shared" si="14"/>
        <v>0</v>
      </c>
      <c r="L82" s="49">
        <f t="shared" si="15"/>
        <v>0</v>
      </c>
      <c r="M82" s="47">
        <f t="shared" si="16"/>
        <v>0</v>
      </c>
      <c r="N82" s="47">
        <f t="shared" si="17"/>
        <v>0</v>
      </c>
      <c r="O82" s="47">
        <f t="shared" si="18"/>
        <v>0</v>
      </c>
      <c r="P82" s="48">
        <f t="shared" si="19"/>
        <v>0</v>
      </c>
    </row>
    <row r="83" spans="1:16" x14ac:dyDescent="0.2">
      <c r="A83" s="38">
        <v>9</v>
      </c>
      <c r="B83" s="39"/>
      <c r="C83" s="95" t="s">
        <v>110</v>
      </c>
      <c r="D83" s="25" t="s">
        <v>66</v>
      </c>
      <c r="E83" s="96">
        <f>E80*6.5</f>
        <v>2180.8200000000002</v>
      </c>
      <c r="F83" s="65"/>
      <c r="G83" s="63"/>
      <c r="H83" s="47">
        <f t="shared" si="13"/>
        <v>0</v>
      </c>
      <c r="I83" s="63"/>
      <c r="J83" s="63"/>
      <c r="K83" s="48">
        <f t="shared" si="14"/>
        <v>0</v>
      </c>
      <c r="L83" s="49">
        <f t="shared" si="15"/>
        <v>0</v>
      </c>
      <c r="M83" s="47">
        <f t="shared" si="16"/>
        <v>0</v>
      </c>
      <c r="N83" s="47">
        <f t="shared" si="17"/>
        <v>0</v>
      </c>
      <c r="O83" s="47">
        <f t="shared" si="18"/>
        <v>0</v>
      </c>
      <c r="P83" s="48">
        <f t="shared" si="19"/>
        <v>0</v>
      </c>
    </row>
    <row r="84" spans="1:16" x14ac:dyDescent="0.2">
      <c r="A84" s="38">
        <v>10</v>
      </c>
      <c r="B84" s="39"/>
      <c r="C84" s="95" t="s">
        <v>165</v>
      </c>
      <c r="D84" s="25" t="s">
        <v>68</v>
      </c>
      <c r="E84" s="96">
        <v>1</v>
      </c>
      <c r="F84" s="65"/>
      <c r="G84" s="63"/>
      <c r="H84" s="47">
        <f t="shared" si="13"/>
        <v>0</v>
      </c>
      <c r="I84" s="63"/>
      <c r="J84" s="63"/>
      <c r="K84" s="48">
        <f t="shared" si="14"/>
        <v>0</v>
      </c>
      <c r="L84" s="49">
        <f t="shared" si="15"/>
        <v>0</v>
      </c>
      <c r="M84" s="47">
        <f t="shared" si="16"/>
        <v>0</v>
      </c>
      <c r="N84" s="47">
        <f t="shared" si="17"/>
        <v>0</v>
      </c>
      <c r="O84" s="47">
        <f t="shared" si="18"/>
        <v>0</v>
      </c>
      <c r="P84" s="48">
        <f t="shared" si="19"/>
        <v>0</v>
      </c>
    </row>
    <row r="85" spans="1:16" ht="33.75" x14ac:dyDescent="0.2">
      <c r="A85" s="38">
        <v>11</v>
      </c>
      <c r="B85" s="39"/>
      <c r="C85" s="93" t="s">
        <v>174</v>
      </c>
      <c r="D85" s="25" t="s">
        <v>59</v>
      </c>
      <c r="E85" s="96">
        <f>E76+E80</f>
        <v>1858.27</v>
      </c>
      <c r="F85" s="65"/>
      <c r="G85" s="63"/>
      <c r="H85" s="47">
        <f t="shared" si="13"/>
        <v>0</v>
      </c>
      <c r="I85" s="63"/>
      <c r="J85" s="63"/>
      <c r="K85" s="48">
        <f t="shared" si="14"/>
        <v>0</v>
      </c>
      <c r="L85" s="49">
        <f t="shared" si="15"/>
        <v>0</v>
      </c>
      <c r="M85" s="47">
        <f t="shared" si="16"/>
        <v>0</v>
      </c>
      <c r="N85" s="47">
        <f t="shared" si="17"/>
        <v>0</v>
      </c>
      <c r="O85" s="47">
        <f t="shared" si="18"/>
        <v>0</v>
      </c>
      <c r="P85" s="48">
        <f t="shared" si="19"/>
        <v>0</v>
      </c>
    </row>
    <row r="86" spans="1:16" ht="22.5" x14ac:dyDescent="0.2">
      <c r="A86" s="38">
        <v>12</v>
      </c>
      <c r="B86" s="39"/>
      <c r="C86" s="95" t="s">
        <v>64</v>
      </c>
      <c r="D86" s="25" t="s">
        <v>59</v>
      </c>
      <c r="E86" s="96">
        <f>E85*1.25</f>
        <v>2322.84</v>
      </c>
      <c r="F86" s="65"/>
      <c r="G86" s="63"/>
      <c r="H86" s="47">
        <f t="shared" si="13"/>
        <v>0</v>
      </c>
      <c r="I86" s="63"/>
      <c r="J86" s="63"/>
      <c r="K86" s="48">
        <f t="shared" si="14"/>
        <v>0</v>
      </c>
      <c r="L86" s="49">
        <f t="shared" si="15"/>
        <v>0</v>
      </c>
      <c r="M86" s="47">
        <f t="shared" si="16"/>
        <v>0</v>
      </c>
      <c r="N86" s="47">
        <f t="shared" si="17"/>
        <v>0</v>
      </c>
      <c r="O86" s="47">
        <f t="shared" si="18"/>
        <v>0</v>
      </c>
      <c r="P86" s="48">
        <f t="shared" si="19"/>
        <v>0</v>
      </c>
    </row>
    <row r="87" spans="1:16" x14ac:dyDescent="0.2">
      <c r="A87" s="38">
        <v>13</v>
      </c>
      <c r="B87" s="39"/>
      <c r="C87" s="95" t="s">
        <v>110</v>
      </c>
      <c r="D87" s="25" t="s">
        <v>66</v>
      </c>
      <c r="E87" s="96">
        <f>E85*5</f>
        <v>9291.35</v>
      </c>
      <c r="F87" s="65"/>
      <c r="G87" s="63"/>
      <c r="H87" s="47">
        <f t="shared" si="13"/>
        <v>0</v>
      </c>
      <c r="I87" s="63"/>
      <c r="J87" s="63"/>
      <c r="K87" s="48">
        <f t="shared" si="14"/>
        <v>0</v>
      </c>
      <c r="L87" s="49">
        <f t="shared" si="15"/>
        <v>0</v>
      </c>
      <c r="M87" s="47">
        <f t="shared" si="16"/>
        <v>0</v>
      </c>
      <c r="N87" s="47">
        <f t="shared" si="17"/>
        <v>0</v>
      </c>
      <c r="O87" s="47">
        <f t="shared" si="18"/>
        <v>0</v>
      </c>
      <c r="P87" s="48">
        <f t="shared" si="19"/>
        <v>0</v>
      </c>
    </row>
    <row r="88" spans="1:16" x14ac:dyDescent="0.2">
      <c r="A88" s="38">
        <v>14</v>
      </c>
      <c r="B88" s="39"/>
      <c r="C88" s="95" t="s">
        <v>175</v>
      </c>
      <c r="D88" s="25" t="s">
        <v>82</v>
      </c>
      <c r="E88" s="96">
        <f>E75*1.1</f>
        <v>169.51</v>
      </c>
      <c r="F88" s="65"/>
      <c r="G88" s="63"/>
      <c r="H88" s="47">
        <f t="shared" si="13"/>
        <v>0</v>
      </c>
      <c r="I88" s="63"/>
      <c r="J88" s="63"/>
      <c r="K88" s="48">
        <f t="shared" si="14"/>
        <v>0</v>
      </c>
      <c r="L88" s="49">
        <f t="shared" si="15"/>
        <v>0</v>
      </c>
      <c r="M88" s="47">
        <f t="shared" si="16"/>
        <v>0</v>
      </c>
      <c r="N88" s="47">
        <f t="shared" si="17"/>
        <v>0</v>
      </c>
      <c r="O88" s="47">
        <f t="shared" si="18"/>
        <v>0</v>
      </c>
      <c r="P88" s="48">
        <f t="shared" si="19"/>
        <v>0</v>
      </c>
    </row>
    <row r="89" spans="1:16" x14ac:dyDescent="0.2">
      <c r="A89" s="38">
        <v>15</v>
      </c>
      <c r="B89" s="39"/>
      <c r="C89" s="95" t="s">
        <v>67</v>
      </c>
      <c r="D89" s="25" t="s">
        <v>68</v>
      </c>
      <c r="E89" s="96">
        <v>1</v>
      </c>
      <c r="F89" s="65"/>
      <c r="G89" s="63"/>
      <c r="H89" s="47">
        <f t="shared" si="13"/>
        <v>0</v>
      </c>
      <c r="I89" s="63"/>
      <c r="J89" s="63"/>
      <c r="K89" s="48">
        <f t="shared" si="14"/>
        <v>0</v>
      </c>
      <c r="L89" s="49">
        <f t="shared" si="15"/>
        <v>0</v>
      </c>
      <c r="M89" s="47">
        <f t="shared" si="16"/>
        <v>0</v>
      </c>
      <c r="N89" s="47">
        <f t="shared" si="17"/>
        <v>0</v>
      </c>
      <c r="O89" s="47">
        <f t="shared" si="18"/>
        <v>0</v>
      </c>
      <c r="P89" s="48">
        <f t="shared" si="19"/>
        <v>0</v>
      </c>
    </row>
    <row r="90" spans="1:16" ht="22.5" x14ac:dyDescent="0.2">
      <c r="A90" s="38">
        <v>16</v>
      </c>
      <c r="B90" s="39"/>
      <c r="C90" s="95" t="s">
        <v>69</v>
      </c>
      <c r="D90" s="25" t="s">
        <v>66</v>
      </c>
      <c r="E90" s="96">
        <f>E85*0.25</f>
        <v>464.57</v>
      </c>
      <c r="F90" s="65"/>
      <c r="G90" s="63"/>
      <c r="H90" s="47">
        <f t="shared" si="13"/>
        <v>0</v>
      </c>
      <c r="I90" s="63"/>
      <c r="J90" s="63"/>
      <c r="K90" s="48">
        <f t="shared" si="14"/>
        <v>0</v>
      </c>
      <c r="L90" s="49">
        <f t="shared" si="15"/>
        <v>0</v>
      </c>
      <c r="M90" s="47">
        <f t="shared" si="16"/>
        <v>0</v>
      </c>
      <c r="N90" s="47">
        <f t="shared" si="17"/>
        <v>0</v>
      </c>
      <c r="O90" s="47">
        <f t="shared" si="18"/>
        <v>0</v>
      </c>
      <c r="P90" s="48">
        <f t="shared" si="19"/>
        <v>0</v>
      </c>
    </row>
    <row r="91" spans="1:16" ht="33.75" x14ac:dyDescent="0.2">
      <c r="A91" s="38">
        <v>17</v>
      </c>
      <c r="B91" s="39"/>
      <c r="C91" s="93" t="s">
        <v>176</v>
      </c>
      <c r="D91" s="25" t="s">
        <v>59</v>
      </c>
      <c r="E91" s="96">
        <f>E85</f>
        <v>1858.27</v>
      </c>
      <c r="F91" s="65"/>
      <c r="G91" s="63"/>
      <c r="H91" s="47">
        <f t="shared" si="13"/>
        <v>0</v>
      </c>
      <c r="I91" s="63"/>
      <c r="J91" s="63"/>
      <c r="K91" s="48">
        <f t="shared" si="14"/>
        <v>0</v>
      </c>
      <c r="L91" s="49">
        <f t="shared" si="15"/>
        <v>0</v>
      </c>
      <c r="M91" s="47">
        <f t="shared" si="16"/>
        <v>0</v>
      </c>
      <c r="N91" s="47">
        <f t="shared" si="17"/>
        <v>0</v>
      </c>
      <c r="O91" s="47">
        <f t="shared" si="18"/>
        <v>0</v>
      </c>
      <c r="P91" s="48">
        <f t="shared" si="19"/>
        <v>0</v>
      </c>
    </row>
    <row r="92" spans="1:16" ht="22.5" x14ac:dyDescent="0.2">
      <c r="A92" s="38">
        <v>18</v>
      </c>
      <c r="B92" s="39"/>
      <c r="C92" s="95" t="s">
        <v>71</v>
      </c>
      <c r="D92" s="25" t="s">
        <v>66</v>
      </c>
      <c r="E92" s="96">
        <f>E91*4</f>
        <v>7433.08</v>
      </c>
      <c r="F92" s="65"/>
      <c r="G92" s="63"/>
      <c r="H92" s="47">
        <f t="shared" si="13"/>
        <v>0</v>
      </c>
      <c r="I92" s="63"/>
      <c r="J92" s="63"/>
      <c r="K92" s="48">
        <f t="shared" si="14"/>
        <v>0</v>
      </c>
      <c r="L92" s="49">
        <f t="shared" si="15"/>
        <v>0</v>
      </c>
      <c r="M92" s="47">
        <f t="shared" si="16"/>
        <v>0</v>
      </c>
      <c r="N92" s="47">
        <f t="shared" si="17"/>
        <v>0</v>
      </c>
      <c r="O92" s="47">
        <f t="shared" si="18"/>
        <v>0</v>
      </c>
      <c r="P92" s="48">
        <f t="shared" si="19"/>
        <v>0</v>
      </c>
    </row>
    <row r="93" spans="1:16" x14ac:dyDescent="0.2">
      <c r="A93" s="38">
        <v>19</v>
      </c>
      <c r="B93" s="39"/>
      <c r="C93" s="95" t="s">
        <v>72</v>
      </c>
      <c r="D93" s="25" t="s">
        <v>68</v>
      </c>
      <c r="E93" s="96">
        <v>1</v>
      </c>
      <c r="F93" s="65"/>
      <c r="G93" s="63"/>
      <c r="H93" s="47">
        <f t="shared" si="13"/>
        <v>0</v>
      </c>
      <c r="I93" s="63"/>
      <c r="J93" s="63"/>
      <c r="K93" s="48">
        <f t="shared" si="14"/>
        <v>0</v>
      </c>
      <c r="L93" s="49">
        <f t="shared" si="15"/>
        <v>0</v>
      </c>
      <c r="M93" s="47">
        <f t="shared" si="16"/>
        <v>0</v>
      </c>
      <c r="N93" s="47">
        <f t="shared" si="17"/>
        <v>0</v>
      </c>
      <c r="O93" s="47">
        <f t="shared" si="18"/>
        <v>0</v>
      </c>
      <c r="P93" s="48">
        <f t="shared" si="19"/>
        <v>0</v>
      </c>
    </row>
    <row r="94" spans="1:16" ht="33.75" x14ac:dyDescent="0.2">
      <c r="A94" s="38">
        <v>20</v>
      </c>
      <c r="B94" s="39"/>
      <c r="C94" s="93" t="s">
        <v>177</v>
      </c>
      <c r="D94" s="25" t="s">
        <v>59</v>
      </c>
      <c r="E94" s="96">
        <f>E91</f>
        <v>1858.27</v>
      </c>
      <c r="F94" s="65"/>
      <c r="G94" s="63"/>
      <c r="H94" s="47">
        <f t="shared" si="13"/>
        <v>0</v>
      </c>
      <c r="I94" s="63"/>
      <c r="J94" s="63"/>
      <c r="K94" s="48">
        <f t="shared" si="14"/>
        <v>0</v>
      </c>
      <c r="L94" s="49">
        <f t="shared" si="15"/>
        <v>0</v>
      </c>
      <c r="M94" s="47">
        <f t="shared" si="16"/>
        <v>0</v>
      </c>
      <c r="N94" s="47">
        <f t="shared" si="17"/>
        <v>0</v>
      </c>
      <c r="O94" s="47">
        <f t="shared" si="18"/>
        <v>0</v>
      </c>
      <c r="P94" s="48">
        <f t="shared" si="19"/>
        <v>0</v>
      </c>
    </row>
    <row r="95" spans="1:16" ht="22.5" x14ac:dyDescent="0.2">
      <c r="A95" s="38">
        <v>21</v>
      </c>
      <c r="B95" s="39"/>
      <c r="C95" s="95" t="s">
        <v>111</v>
      </c>
      <c r="D95" s="25" t="s">
        <v>75</v>
      </c>
      <c r="E95" s="96">
        <f>E94*0.45*1.2</f>
        <v>1003.47</v>
      </c>
      <c r="F95" s="65"/>
      <c r="G95" s="63"/>
      <c r="H95" s="47">
        <f t="shared" si="13"/>
        <v>0</v>
      </c>
      <c r="I95" s="63"/>
      <c r="J95" s="63"/>
      <c r="K95" s="48">
        <f t="shared" si="14"/>
        <v>0</v>
      </c>
      <c r="L95" s="49">
        <f t="shared" si="15"/>
        <v>0</v>
      </c>
      <c r="M95" s="47">
        <f t="shared" si="16"/>
        <v>0</v>
      </c>
      <c r="N95" s="47">
        <f t="shared" si="17"/>
        <v>0</v>
      </c>
      <c r="O95" s="47">
        <f t="shared" si="18"/>
        <v>0</v>
      </c>
      <c r="P95" s="48">
        <f t="shared" si="19"/>
        <v>0</v>
      </c>
    </row>
    <row r="96" spans="1:16" x14ac:dyDescent="0.2">
      <c r="A96" s="38">
        <v>22</v>
      </c>
      <c r="B96" s="39"/>
      <c r="C96" s="95" t="s">
        <v>72</v>
      </c>
      <c r="D96" s="25" t="s">
        <v>68</v>
      </c>
      <c r="E96" s="96">
        <v>1</v>
      </c>
      <c r="F96" s="65"/>
      <c r="G96" s="63"/>
      <c r="H96" s="47">
        <f t="shared" si="13"/>
        <v>0</v>
      </c>
      <c r="I96" s="63"/>
      <c r="J96" s="63"/>
      <c r="K96" s="48">
        <f t="shared" si="14"/>
        <v>0</v>
      </c>
      <c r="L96" s="49">
        <f t="shared" si="15"/>
        <v>0</v>
      </c>
      <c r="M96" s="47">
        <f t="shared" si="16"/>
        <v>0</v>
      </c>
      <c r="N96" s="47">
        <f t="shared" si="17"/>
        <v>0</v>
      </c>
      <c r="O96" s="47">
        <f t="shared" si="18"/>
        <v>0</v>
      </c>
      <c r="P96" s="48">
        <f t="shared" si="19"/>
        <v>0</v>
      </c>
    </row>
    <row r="97" spans="1:16" x14ac:dyDescent="0.2">
      <c r="A97" s="38"/>
      <c r="B97" s="39"/>
      <c r="C97" s="94" t="s">
        <v>178</v>
      </c>
      <c r="D97" s="25"/>
      <c r="E97" s="96"/>
      <c r="F97" s="65"/>
      <c r="G97" s="63"/>
      <c r="H97" s="47">
        <f t="shared" si="13"/>
        <v>0</v>
      </c>
      <c r="I97" s="63"/>
      <c r="J97" s="63"/>
      <c r="K97" s="48">
        <f t="shared" si="14"/>
        <v>0</v>
      </c>
      <c r="L97" s="49">
        <f t="shared" si="15"/>
        <v>0</v>
      </c>
      <c r="M97" s="47">
        <f t="shared" si="16"/>
        <v>0</v>
      </c>
      <c r="N97" s="47">
        <f t="shared" si="17"/>
        <v>0</v>
      </c>
      <c r="O97" s="47">
        <f t="shared" si="18"/>
        <v>0</v>
      </c>
      <c r="P97" s="48">
        <f t="shared" si="19"/>
        <v>0</v>
      </c>
    </row>
    <row r="98" spans="1:16" ht="22.5" x14ac:dyDescent="0.2">
      <c r="A98" s="38">
        <v>1</v>
      </c>
      <c r="B98" s="39"/>
      <c r="C98" s="93" t="s">
        <v>179</v>
      </c>
      <c r="D98" s="25" t="s">
        <v>59</v>
      </c>
      <c r="E98" s="96">
        <v>202.2</v>
      </c>
      <c r="F98" s="65"/>
      <c r="G98" s="63"/>
      <c r="H98" s="47">
        <f t="shared" si="13"/>
        <v>0</v>
      </c>
      <c r="I98" s="63"/>
      <c r="J98" s="63"/>
      <c r="K98" s="48">
        <f t="shared" si="14"/>
        <v>0</v>
      </c>
      <c r="L98" s="49">
        <f t="shared" si="15"/>
        <v>0</v>
      </c>
      <c r="M98" s="47">
        <f t="shared" si="16"/>
        <v>0</v>
      </c>
      <c r="N98" s="47">
        <f t="shared" si="17"/>
        <v>0</v>
      </c>
      <c r="O98" s="47">
        <f t="shared" si="18"/>
        <v>0</v>
      </c>
      <c r="P98" s="48">
        <f t="shared" si="19"/>
        <v>0</v>
      </c>
    </row>
    <row r="99" spans="1:16" ht="22.5" x14ac:dyDescent="0.2">
      <c r="A99" s="38">
        <v>2</v>
      </c>
      <c r="B99" s="39"/>
      <c r="C99" s="95" t="s">
        <v>441</v>
      </c>
      <c r="D99" s="25" t="s">
        <v>59</v>
      </c>
      <c r="E99" s="96">
        <f>E98*1.1</f>
        <v>222.42</v>
      </c>
      <c r="F99" s="65"/>
      <c r="G99" s="63"/>
      <c r="H99" s="47">
        <f t="shared" si="13"/>
        <v>0</v>
      </c>
      <c r="I99" s="63"/>
      <c r="J99" s="63"/>
      <c r="K99" s="48">
        <f t="shared" si="14"/>
        <v>0</v>
      </c>
      <c r="L99" s="49">
        <f t="shared" si="15"/>
        <v>0</v>
      </c>
      <c r="M99" s="47">
        <f t="shared" si="16"/>
        <v>0</v>
      </c>
      <c r="N99" s="47">
        <f t="shared" si="17"/>
        <v>0</v>
      </c>
      <c r="O99" s="47">
        <f t="shared" si="18"/>
        <v>0</v>
      </c>
      <c r="P99" s="48">
        <f t="shared" si="19"/>
        <v>0</v>
      </c>
    </row>
    <row r="100" spans="1:16" x14ac:dyDescent="0.2">
      <c r="A100" s="38">
        <v>3</v>
      </c>
      <c r="B100" s="39"/>
      <c r="C100" s="95" t="s">
        <v>110</v>
      </c>
      <c r="D100" s="25" t="s">
        <v>66</v>
      </c>
      <c r="E100" s="96">
        <f>E98*6.5</f>
        <v>1314.3</v>
      </c>
      <c r="F100" s="65"/>
      <c r="G100" s="63"/>
      <c r="H100" s="47">
        <f t="shared" si="13"/>
        <v>0</v>
      </c>
      <c r="I100" s="63"/>
      <c r="J100" s="63"/>
      <c r="K100" s="48">
        <f t="shared" si="14"/>
        <v>0</v>
      </c>
      <c r="L100" s="49">
        <f t="shared" si="15"/>
        <v>0</v>
      </c>
      <c r="M100" s="47">
        <f t="shared" si="16"/>
        <v>0</v>
      </c>
      <c r="N100" s="47">
        <f t="shared" si="17"/>
        <v>0</v>
      </c>
      <c r="O100" s="47">
        <f t="shared" si="18"/>
        <v>0</v>
      </c>
      <c r="P100" s="48">
        <f t="shared" si="19"/>
        <v>0</v>
      </c>
    </row>
    <row r="101" spans="1:16" x14ac:dyDescent="0.2">
      <c r="A101" s="38">
        <v>4</v>
      </c>
      <c r="B101" s="39"/>
      <c r="C101" s="95" t="s">
        <v>83</v>
      </c>
      <c r="D101" s="25" t="s">
        <v>68</v>
      </c>
      <c r="E101" s="96">
        <v>1</v>
      </c>
      <c r="F101" s="65"/>
      <c r="G101" s="63"/>
      <c r="H101" s="47">
        <f t="shared" si="13"/>
        <v>0</v>
      </c>
      <c r="I101" s="63"/>
      <c r="J101" s="63"/>
      <c r="K101" s="48">
        <f t="shared" si="14"/>
        <v>0</v>
      </c>
      <c r="L101" s="49">
        <f t="shared" si="15"/>
        <v>0</v>
      </c>
      <c r="M101" s="47">
        <f t="shared" si="16"/>
        <v>0</v>
      </c>
      <c r="N101" s="47">
        <f t="shared" si="17"/>
        <v>0</v>
      </c>
      <c r="O101" s="47">
        <f t="shared" si="18"/>
        <v>0</v>
      </c>
      <c r="P101" s="48">
        <f t="shared" si="19"/>
        <v>0</v>
      </c>
    </row>
    <row r="102" spans="1:16" ht="22.5" x14ac:dyDescent="0.2">
      <c r="A102" s="38">
        <v>5</v>
      </c>
      <c r="B102" s="39"/>
      <c r="C102" s="93" t="s">
        <v>180</v>
      </c>
      <c r="D102" s="25" t="s">
        <v>59</v>
      </c>
      <c r="E102" s="96">
        <f>E98</f>
        <v>202.2</v>
      </c>
      <c r="F102" s="65"/>
      <c r="G102" s="63"/>
      <c r="H102" s="47">
        <f t="shared" si="13"/>
        <v>0</v>
      </c>
      <c r="I102" s="63"/>
      <c r="J102" s="63"/>
      <c r="K102" s="48">
        <f t="shared" si="14"/>
        <v>0</v>
      </c>
      <c r="L102" s="49">
        <f t="shared" si="15"/>
        <v>0</v>
      </c>
      <c r="M102" s="47">
        <f t="shared" si="16"/>
        <v>0</v>
      </c>
      <c r="N102" s="47">
        <f t="shared" si="17"/>
        <v>0</v>
      </c>
      <c r="O102" s="47">
        <f t="shared" si="18"/>
        <v>0</v>
      </c>
      <c r="P102" s="48">
        <f t="shared" si="19"/>
        <v>0</v>
      </c>
    </row>
    <row r="103" spans="1:16" ht="22.5" x14ac:dyDescent="0.2">
      <c r="A103" s="38">
        <v>6</v>
      </c>
      <c r="B103" s="39"/>
      <c r="C103" s="95" t="s">
        <v>64</v>
      </c>
      <c r="D103" s="25" t="s">
        <v>59</v>
      </c>
      <c r="E103" s="96">
        <f>E102*1.25</f>
        <v>252.75</v>
      </c>
      <c r="F103" s="65"/>
      <c r="G103" s="63"/>
      <c r="H103" s="47">
        <f t="shared" si="13"/>
        <v>0</v>
      </c>
      <c r="I103" s="63"/>
      <c r="J103" s="63"/>
      <c r="K103" s="48">
        <f t="shared" si="14"/>
        <v>0</v>
      </c>
      <c r="L103" s="49">
        <f t="shared" si="15"/>
        <v>0</v>
      </c>
      <c r="M103" s="47">
        <f t="shared" si="16"/>
        <v>0</v>
      </c>
      <c r="N103" s="47">
        <f t="shared" si="17"/>
        <v>0</v>
      </c>
      <c r="O103" s="47">
        <f t="shared" si="18"/>
        <v>0</v>
      </c>
      <c r="P103" s="48">
        <f t="shared" si="19"/>
        <v>0</v>
      </c>
    </row>
    <row r="104" spans="1:16" ht="22.5" x14ac:dyDescent="0.2">
      <c r="A104" s="38">
        <v>7</v>
      </c>
      <c r="B104" s="39"/>
      <c r="C104" s="95" t="s">
        <v>181</v>
      </c>
      <c r="D104" s="25" t="s">
        <v>82</v>
      </c>
      <c r="E104" s="96">
        <f>799.7*1.1</f>
        <v>879.67</v>
      </c>
      <c r="F104" s="65"/>
      <c r="G104" s="63"/>
      <c r="H104" s="47">
        <f t="shared" si="13"/>
        <v>0</v>
      </c>
      <c r="I104" s="63"/>
      <c r="J104" s="63"/>
      <c r="K104" s="48">
        <f t="shared" si="14"/>
        <v>0</v>
      </c>
      <c r="L104" s="49">
        <f t="shared" si="15"/>
        <v>0</v>
      </c>
      <c r="M104" s="47">
        <f t="shared" si="16"/>
        <v>0</v>
      </c>
      <c r="N104" s="47">
        <f t="shared" si="17"/>
        <v>0</v>
      </c>
      <c r="O104" s="47">
        <f t="shared" si="18"/>
        <v>0</v>
      </c>
      <c r="P104" s="48">
        <f t="shared" si="19"/>
        <v>0</v>
      </c>
    </row>
    <row r="105" spans="1:16" x14ac:dyDescent="0.2">
      <c r="A105" s="38">
        <v>8</v>
      </c>
      <c r="B105" s="39"/>
      <c r="C105" s="95" t="s">
        <v>110</v>
      </c>
      <c r="D105" s="25" t="s">
        <v>66</v>
      </c>
      <c r="E105" s="96">
        <f>E102*5</f>
        <v>1011</v>
      </c>
      <c r="F105" s="65"/>
      <c r="G105" s="63"/>
      <c r="H105" s="47">
        <f t="shared" si="13"/>
        <v>0</v>
      </c>
      <c r="I105" s="63"/>
      <c r="J105" s="63"/>
      <c r="K105" s="48">
        <f t="shared" si="14"/>
        <v>0</v>
      </c>
      <c r="L105" s="49">
        <f t="shared" si="15"/>
        <v>0</v>
      </c>
      <c r="M105" s="47">
        <f t="shared" si="16"/>
        <v>0</v>
      </c>
      <c r="N105" s="47">
        <f t="shared" si="17"/>
        <v>0</v>
      </c>
      <c r="O105" s="47">
        <f t="shared" si="18"/>
        <v>0</v>
      </c>
      <c r="P105" s="48">
        <f t="shared" si="19"/>
        <v>0</v>
      </c>
    </row>
    <row r="106" spans="1:16" x14ac:dyDescent="0.2">
      <c r="A106" s="38">
        <v>9</v>
      </c>
      <c r="B106" s="39"/>
      <c r="C106" s="95" t="s">
        <v>67</v>
      </c>
      <c r="D106" s="25" t="s">
        <v>68</v>
      </c>
      <c r="E106" s="96">
        <v>1</v>
      </c>
      <c r="F106" s="65"/>
      <c r="G106" s="63"/>
      <c r="H106" s="47">
        <f t="shared" si="13"/>
        <v>0</v>
      </c>
      <c r="I106" s="63"/>
      <c r="J106" s="63"/>
      <c r="K106" s="48">
        <f t="shared" si="14"/>
        <v>0</v>
      </c>
      <c r="L106" s="49">
        <f t="shared" si="15"/>
        <v>0</v>
      </c>
      <c r="M106" s="47">
        <f t="shared" si="16"/>
        <v>0</v>
      </c>
      <c r="N106" s="47">
        <f t="shared" si="17"/>
        <v>0</v>
      </c>
      <c r="O106" s="47">
        <f t="shared" si="18"/>
        <v>0</v>
      </c>
      <c r="P106" s="48">
        <f t="shared" si="19"/>
        <v>0</v>
      </c>
    </row>
    <row r="107" spans="1:16" ht="22.5" x14ac:dyDescent="0.2">
      <c r="A107" s="38">
        <v>10</v>
      </c>
      <c r="B107" s="39"/>
      <c r="C107" s="95" t="s">
        <v>69</v>
      </c>
      <c r="D107" s="25" t="s">
        <v>66</v>
      </c>
      <c r="E107" s="96">
        <f>E102*0.25</f>
        <v>50.55</v>
      </c>
      <c r="F107" s="65"/>
      <c r="G107" s="63"/>
      <c r="H107" s="47">
        <f t="shared" si="13"/>
        <v>0</v>
      </c>
      <c r="I107" s="63"/>
      <c r="J107" s="63"/>
      <c r="K107" s="48">
        <f t="shared" si="14"/>
        <v>0</v>
      </c>
      <c r="L107" s="49">
        <f t="shared" si="15"/>
        <v>0</v>
      </c>
      <c r="M107" s="47">
        <f t="shared" si="16"/>
        <v>0</v>
      </c>
      <c r="N107" s="47">
        <f t="shared" si="17"/>
        <v>0</v>
      </c>
      <c r="O107" s="47">
        <f t="shared" si="18"/>
        <v>0</v>
      </c>
      <c r="P107" s="48">
        <f t="shared" si="19"/>
        <v>0</v>
      </c>
    </row>
    <row r="108" spans="1:16" ht="22.5" x14ac:dyDescent="0.2">
      <c r="A108" s="38">
        <v>11</v>
      </c>
      <c r="B108" s="39"/>
      <c r="C108" s="93" t="s">
        <v>182</v>
      </c>
      <c r="D108" s="25" t="s">
        <v>59</v>
      </c>
      <c r="E108" s="96">
        <v>145</v>
      </c>
      <c r="F108" s="65"/>
      <c r="G108" s="63"/>
      <c r="H108" s="47">
        <f t="shared" si="13"/>
        <v>0</v>
      </c>
      <c r="I108" s="63"/>
      <c r="J108" s="63"/>
      <c r="K108" s="48">
        <f t="shared" si="14"/>
        <v>0</v>
      </c>
      <c r="L108" s="49">
        <f t="shared" si="15"/>
        <v>0</v>
      </c>
      <c r="M108" s="47">
        <f t="shared" si="16"/>
        <v>0</v>
      </c>
      <c r="N108" s="47">
        <f t="shared" si="17"/>
        <v>0</v>
      </c>
      <c r="O108" s="47">
        <f t="shared" si="18"/>
        <v>0</v>
      </c>
      <c r="P108" s="48">
        <f t="shared" si="19"/>
        <v>0</v>
      </c>
    </row>
    <row r="109" spans="1:16" ht="22.5" x14ac:dyDescent="0.2">
      <c r="A109" s="38">
        <v>12</v>
      </c>
      <c r="B109" s="39"/>
      <c r="C109" s="95" t="s">
        <v>71</v>
      </c>
      <c r="D109" s="25" t="s">
        <v>66</v>
      </c>
      <c r="E109" s="96">
        <f>E108*4</f>
        <v>580</v>
      </c>
      <c r="F109" s="65"/>
      <c r="G109" s="63"/>
      <c r="H109" s="47">
        <f t="shared" si="13"/>
        <v>0</v>
      </c>
      <c r="I109" s="63"/>
      <c r="J109" s="63"/>
      <c r="K109" s="48">
        <f t="shared" si="14"/>
        <v>0</v>
      </c>
      <c r="L109" s="49">
        <f t="shared" si="15"/>
        <v>0</v>
      </c>
      <c r="M109" s="47">
        <f t="shared" si="16"/>
        <v>0</v>
      </c>
      <c r="N109" s="47">
        <f t="shared" si="17"/>
        <v>0</v>
      </c>
      <c r="O109" s="47">
        <f t="shared" si="18"/>
        <v>0</v>
      </c>
      <c r="P109" s="48">
        <f t="shared" si="19"/>
        <v>0</v>
      </c>
    </row>
    <row r="110" spans="1:16" x14ac:dyDescent="0.2">
      <c r="A110" s="38">
        <v>13</v>
      </c>
      <c r="B110" s="39"/>
      <c r="C110" s="95" t="s">
        <v>72</v>
      </c>
      <c r="D110" s="25" t="s">
        <v>68</v>
      </c>
      <c r="E110" s="96">
        <v>1</v>
      </c>
      <c r="F110" s="65"/>
      <c r="G110" s="63"/>
      <c r="H110" s="47">
        <f t="shared" si="13"/>
        <v>0</v>
      </c>
      <c r="I110" s="63"/>
      <c r="J110" s="63"/>
      <c r="K110" s="48">
        <f t="shared" si="14"/>
        <v>0</v>
      </c>
      <c r="L110" s="49">
        <f t="shared" si="15"/>
        <v>0</v>
      </c>
      <c r="M110" s="47">
        <f t="shared" si="16"/>
        <v>0</v>
      </c>
      <c r="N110" s="47">
        <f t="shared" si="17"/>
        <v>0</v>
      </c>
      <c r="O110" s="47">
        <f t="shared" si="18"/>
        <v>0</v>
      </c>
      <c r="P110" s="48">
        <f t="shared" si="19"/>
        <v>0</v>
      </c>
    </row>
    <row r="111" spans="1:16" ht="22.5" x14ac:dyDescent="0.2">
      <c r="A111" s="38">
        <v>14</v>
      </c>
      <c r="B111" s="39"/>
      <c r="C111" s="93" t="s">
        <v>183</v>
      </c>
      <c r="D111" s="25" t="s">
        <v>59</v>
      </c>
      <c r="E111" s="96">
        <f>E108</f>
        <v>145</v>
      </c>
      <c r="F111" s="65"/>
      <c r="G111" s="63"/>
      <c r="H111" s="47">
        <f t="shared" si="13"/>
        <v>0</v>
      </c>
      <c r="I111" s="63"/>
      <c r="J111" s="63"/>
      <c r="K111" s="48">
        <f t="shared" si="14"/>
        <v>0</v>
      </c>
      <c r="L111" s="49">
        <f t="shared" si="15"/>
        <v>0</v>
      </c>
      <c r="M111" s="47">
        <f t="shared" si="16"/>
        <v>0</v>
      </c>
      <c r="N111" s="47">
        <f t="shared" si="17"/>
        <v>0</v>
      </c>
      <c r="O111" s="47">
        <f t="shared" si="18"/>
        <v>0</v>
      </c>
      <c r="P111" s="48">
        <f t="shared" si="19"/>
        <v>0</v>
      </c>
    </row>
    <row r="112" spans="1:16" ht="22.5" x14ac:dyDescent="0.2">
      <c r="A112" s="38">
        <v>15</v>
      </c>
      <c r="B112" s="39"/>
      <c r="C112" s="95" t="s">
        <v>111</v>
      </c>
      <c r="D112" s="25" t="s">
        <v>75</v>
      </c>
      <c r="E112" s="96">
        <f>E111*0.45*1.2</f>
        <v>78.3</v>
      </c>
      <c r="F112" s="65"/>
      <c r="G112" s="63"/>
      <c r="H112" s="47">
        <f t="shared" si="13"/>
        <v>0</v>
      </c>
      <c r="I112" s="63"/>
      <c r="J112" s="63"/>
      <c r="K112" s="48">
        <f t="shared" si="14"/>
        <v>0</v>
      </c>
      <c r="L112" s="49">
        <f t="shared" si="15"/>
        <v>0</v>
      </c>
      <c r="M112" s="47">
        <f t="shared" si="16"/>
        <v>0</v>
      </c>
      <c r="N112" s="47">
        <f t="shared" si="17"/>
        <v>0</v>
      </c>
      <c r="O112" s="47">
        <f t="shared" si="18"/>
        <v>0</v>
      </c>
      <c r="P112" s="48">
        <f t="shared" si="19"/>
        <v>0</v>
      </c>
    </row>
    <row r="113" spans="1:16" x14ac:dyDescent="0.2">
      <c r="A113" s="38">
        <v>16</v>
      </c>
      <c r="B113" s="39"/>
      <c r="C113" s="95" t="s">
        <v>72</v>
      </c>
      <c r="D113" s="25" t="s">
        <v>68</v>
      </c>
      <c r="E113" s="96">
        <v>1</v>
      </c>
      <c r="F113" s="65"/>
      <c r="G113" s="63"/>
      <c r="H113" s="47">
        <f t="shared" si="13"/>
        <v>0</v>
      </c>
      <c r="I113" s="63"/>
      <c r="J113" s="63"/>
      <c r="K113" s="48">
        <f t="shared" si="14"/>
        <v>0</v>
      </c>
      <c r="L113" s="49">
        <f t="shared" si="15"/>
        <v>0</v>
      </c>
      <c r="M113" s="47">
        <f t="shared" si="16"/>
        <v>0</v>
      </c>
      <c r="N113" s="47">
        <f t="shared" si="17"/>
        <v>0</v>
      </c>
      <c r="O113" s="47">
        <f t="shared" si="18"/>
        <v>0</v>
      </c>
      <c r="P113" s="48">
        <f t="shared" si="19"/>
        <v>0</v>
      </c>
    </row>
    <row r="114" spans="1:16" x14ac:dyDescent="0.2">
      <c r="A114" s="38"/>
      <c r="B114" s="39"/>
      <c r="C114" s="94" t="s">
        <v>184</v>
      </c>
      <c r="D114" s="25"/>
      <c r="E114" s="96"/>
      <c r="F114" s="65"/>
      <c r="G114" s="63"/>
      <c r="H114" s="47">
        <f t="shared" si="13"/>
        <v>0</v>
      </c>
      <c r="I114" s="63"/>
      <c r="J114" s="63"/>
      <c r="K114" s="48">
        <f t="shared" si="14"/>
        <v>0</v>
      </c>
      <c r="L114" s="49">
        <f t="shared" si="15"/>
        <v>0</v>
      </c>
      <c r="M114" s="47">
        <f t="shared" si="16"/>
        <v>0</v>
      </c>
      <c r="N114" s="47">
        <f t="shared" si="17"/>
        <v>0</v>
      </c>
      <c r="O114" s="47">
        <f t="shared" si="18"/>
        <v>0</v>
      </c>
      <c r="P114" s="48">
        <f t="shared" si="19"/>
        <v>0</v>
      </c>
    </row>
    <row r="115" spans="1:16" ht="22.5" x14ac:dyDescent="0.2">
      <c r="A115" s="38">
        <v>1</v>
      </c>
      <c r="B115" s="39"/>
      <c r="C115" s="93" t="s">
        <v>185</v>
      </c>
      <c r="D115" s="25" t="s">
        <v>105</v>
      </c>
      <c r="E115" s="96">
        <v>134</v>
      </c>
      <c r="F115" s="65"/>
      <c r="G115" s="63"/>
      <c r="H115" s="47">
        <f t="shared" si="13"/>
        <v>0</v>
      </c>
      <c r="I115" s="63"/>
      <c r="J115" s="63"/>
      <c r="K115" s="48">
        <f t="shared" si="14"/>
        <v>0</v>
      </c>
      <c r="L115" s="49">
        <f t="shared" si="15"/>
        <v>0</v>
      </c>
      <c r="M115" s="47">
        <f t="shared" si="16"/>
        <v>0</v>
      </c>
      <c r="N115" s="47">
        <f t="shared" si="17"/>
        <v>0</v>
      </c>
      <c r="O115" s="47">
        <f t="shared" si="18"/>
        <v>0</v>
      </c>
      <c r="P115" s="48">
        <f t="shared" si="19"/>
        <v>0</v>
      </c>
    </row>
    <row r="116" spans="1:16" ht="22.5" x14ac:dyDescent="0.2">
      <c r="A116" s="38">
        <v>2</v>
      </c>
      <c r="B116" s="39"/>
      <c r="C116" s="95" t="s">
        <v>442</v>
      </c>
      <c r="D116" s="25" t="s">
        <v>105</v>
      </c>
      <c r="E116" s="96">
        <f>E115*1.2</f>
        <v>160.80000000000001</v>
      </c>
      <c r="F116" s="65"/>
      <c r="G116" s="63"/>
      <c r="H116" s="47">
        <f t="shared" si="13"/>
        <v>0</v>
      </c>
      <c r="I116" s="63"/>
      <c r="J116" s="63"/>
      <c r="K116" s="48">
        <f t="shared" si="14"/>
        <v>0</v>
      </c>
      <c r="L116" s="49">
        <f t="shared" si="15"/>
        <v>0</v>
      </c>
      <c r="M116" s="47">
        <f t="shared" si="16"/>
        <v>0</v>
      </c>
      <c r="N116" s="47">
        <f t="shared" si="17"/>
        <v>0</v>
      </c>
      <c r="O116" s="47">
        <f t="shared" si="18"/>
        <v>0</v>
      </c>
      <c r="P116" s="48">
        <f t="shared" si="19"/>
        <v>0</v>
      </c>
    </row>
    <row r="117" spans="1:16" ht="22.5" x14ac:dyDescent="0.2">
      <c r="A117" s="38">
        <v>3</v>
      </c>
      <c r="B117" s="39"/>
      <c r="C117" s="93" t="s">
        <v>186</v>
      </c>
      <c r="D117" s="25" t="s">
        <v>105</v>
      </c>
      <c r="E117" s="96">
        <v>22.33</v>
      </c>
      <c r="F117" s="65"/>
      <c r="G117" s="63"/>
      <c r="H117" s="47">
        <f t="shared" si="13"/>
        <v>0</v>
      </c>
      <c r="I117" s="63"/>
      <c r="J117" s="63"/>
      <c r="K117" s="48">
        <f t="shared" si="14"/>
        <v>0</v>
      </c>
      <c r="L117" s="49">
        <f t="shared" si="15"/>
        <v>0</v>
      </c>
      <c r="M117" s="47">
        <f t="shared" si="16"/>
        <v>0</v>
      </c>
      <c r="N117" s="47">
        <f t="shared" si="17"/>
        <v>0</v>
      </c>
      <c r="O117" s="47">
        <f t="shared" si="18"/>
        <v>0</v>
      </c>
      <c r="P117" s="48">
        <f t="shared" si="19"/>
        <v>0</v>
      </c>
    </row>
    <row r="118" spans="1:16" ht="22.5" x14ac:dyDescent="0.2">
      <c r="A118" s="38">
        <v>4</v>
      </c>
      <c r="B118" s="39"/>
      <c r="C118" s="95" t="s">
        <v>443</v>
      </c>
      <c r="D118" s="25" t="s">
        <v>105</v>
      </c>
      <c r="E118" s="96">
        <f>E117*1.2</f>
        <v>26.8</v>
      </c>
      <c r="F118" s="65"/>
      <c r="G118" s="63"/>
      <c r="H118" s="47">
        <f t="shared" si="13"/>
        <v>0</v>
      </c>
      <c r="I118" s="63"/>
      <c r="J118" s="63"/>
      <c r="K118" s="48">
        <f t="shared" si="14"/>
        <v>0</v>
      </c>
      <c r="L118" s="49">
        <f t="shared" si="15"/>
        <v>0</v>
      </c>
      <c r="M118" s="47">
        <f t="shared" si="16"/>
        <v>0</v>
      </c>
      <c r="N118" s="47">
        <f t="shared" si="17"/>
        <v>0</v>
      </c>
      <c r="O118" s="47">
        <f t="shared" si="18"/>
        <v>0</v>
      </c>
      <c r="P118" s="48">
        <f t="shared" si="19"/>
        <v>0</v>
      </c>
    </row>
    <row r="119" spans="1:16" ht="33.75" x14ac:dyDescent="0.2">
      <c r="A119" s="38">
        <v>5</v>
      </c>
      <c r="B119" s="39"/>
      <c r="C119" s="93" t="s">
        <v>187</v>
      </c>
      <c r="D119" s="25" t="s">
        <v>105</v>
      </c>
      <c r="E119" s="96">
        <v>4.12</v>
      </c>
      <c r="F119" s="65"/>
      <c r="G119" s="63"/>
      <c r="H119" s="47">
        <f t="shared" si="13"/>
        <v>0</v>
      </c>
      <c r="I119" s="63"/>
      <c r="J119" s="63"/>
      <c r="K119" s="48">
        <f t="shared" si="14"/>
        <v>0</v>
      </c>
      <c r="L119" s="49">
        <f t="shared" si="15"/>
        <v>0</v>
      </c>
      <c r="M119" s="47">
        <f t="shared" si="16"/>
        <v>0</v>
      </c>
      <c r="N119" s="47">
        <f t="shared" si="17"/>
        <v>0</v>
      </c>
      <c r="O119" s="47">
        <f t="shared" si="18"/>
        <v>0</v>
      </c>
      <c r="P119" s="48">
        <f t="shared" si="19"/>
        <v>0</v>
      </c>
    </row>
    <row r="120" spans="1:16" x14ac:dyDescent="0.2">
      <c r="A120" s="38">
        <v>6</v>
      </c>
      <c r="B120" s="39"/>
      <c r="C120" s="95" t="s">
        <v>188</v>
      </c>
      <c r="D120" s="25" t="s">
        <v>105</v>
      </c>
      <c r="E120" s="96">
        <f>E119*1.2</f>
        <v>4.9400000000000004</v>
      </c>
      <c r="F120" s="65"/>
      <c r="G120" s="63"/>
      <c r="H120" s="47">
        <f t="shared" si="13"/>
        <v>0</v>
      </c>
      <c r="I120" s="63"/>
      <c r="J120" s="63"/>
      <c r="K120" s="48">
        <f t="shared" si="14"/>
        <v>0</v>
      </c>
      <c r="L120" s="49">
        <f t="shared" si="15"/>
        <v>0</v>
      </c>
      <c r="M120" s="47">
        <f t="shared" si="16"/>
        <v>0</v>
      </c>
      <c r="N120" s="47">
        <f t="shared" si="17"/>
        <v>0</v>
      </c>
      <c r="O120" s="47">
        <f t="shared" si="18"/>
        <v>0</v>
      </c>
      <c r="P120" s="48">
        <f t="shared" si="19"/>
        <v>0</v>
      </c>
    </row>
    <row r="121" spans="1:16" x14ac:dyDescent="0.2">
      <c r="A121" s="38">
        <v>7</v>
      </c>
      <c r="B121" s="39"/>
      <c r="C121" s="93" t="s">
        <v>189</v>
      </c>
      <c r="D121" s="25" t="s">
        <v>59</v>
      </c>
      <c r="E121" s="96">
        <v>85.9</v>
      </c>
      <c r="F121" s="65"/>
      <c r="G121" s="63"/>
      <c r="H121" s="47">
        <f t="shared" si="13"/>
        <v>0</v>
      </c>
      <c r="I121" s="63"/>
      <c r="J121" s="63"/>
      <c r="K121" s="48">
        <f t="shared" si="14"/>
        <v>0</v>
      </c>
      <c r="L121" s="49">
        <f t="shared" si="15"/>
        <v>0</v>
      </c>
      <c r="M121" s="47">
        <f t="shared" si="16"/>
        <v>0</v>
      </c>
      <c r="N121" s="47">
        <f t="shared" si="17"/>
        <v>0</v>
      </c>
      <c r="O121" s="47">
        <f t="shared" si="18"/>
        <v>0</v>
      </c>
      <c r="P121" s="48">
        <f t="shared" si="19"/>
        <v>0</v>
      </c>
    </row>
    <row r="122" spans="1:16" x14ac:dyDescent="0.2">
      <c r="A122" s="38">
        <v>8</v>
      </c>
      <c r="B122" s="39"/>
      <c r="C122" s="95" t="s">
        <v>444</v>
      </c>
      <c r="D122" s="25" t="s">
        <v>59</v>
      </c>
      <c r="E122" s="96">
        <f>E121*1.1</f>
        <v>94.49</v>
      </c>
      <c r="F122" s="65"/>
      <c r="G122" s="63"/>
      <c r="H122" s="47">
        <f t="shared" si="13"/>
        <v>0</v>
      </c>
      <c r="I122" s="63"/>
      <c r="J122" s="63"/>
      <c r="K122" s="48">
        <f t="shared" si="14"/>
        <v>0</v>
      </c>
      <c r="L122" s="49">
        <f t="shared" si="15"/>
        <v>0</v>
      </c>
      <c r="M122" s="47">
        <f t="shared" si="16"/>
        <v>0</v>
      </c>
      <c r="N122" s="47">
        <f t="shared" si="17"/>
        <v>0</v>
      </c>
      <c r="O122" s="47">
        <f t="shared" si="18"/>
        <v>0</v>
      </c>
      <c r="P122" s="48">
        <f t="shared" si="19"/>
        <v>0</v>
      </c>
    </row>
    <row r="123" spans="1:16" ht="22.5" x14ac:dyDescent="0.2">
      <c r="A123" s="38">
        <v>9</v>
      </c>
      <c r="B123" s="39"/>
      <c r="C123" s="93" t="s">
        <v>190</v>
      </c>
      <c r="D123" s="25" t="s">
        <v>82</v>
      </c>
      <c r="E123" s="96">
        <v>172</v>
      </c>
      <c r="F123" s="65"/>
      <c r="G123" s="63"/>
      <c r="H123" s="47">
        <f t="shared" si="13"/>
        <v>0</v>
      </c>
      <c r="I123" s="63"/>
      <c r="J123" s="63"/>
      <c r="K123" s="48">
        <f t="shared" si="14"/>
        <v>0</v>
      </c>
      <c r="L123" s="49">
        <f t="shared" si="15"/>
        <v>0</v>
      </c>
      <c r="M123" s="47">
        <f t="shared" si="16"/>
        <v>0</v>
      </c>
      <c r="N123" s="47">
        <f t="shared" si="17"/>
        <v>0</v>
      </c>
      <c r="O123" s="47">
        <f t="shared" si="18"/>
        <v>0</v>
      </c>
      <c r="P123" s="48">
        <f t="shared" si="19"/>
        <v>0</v>
      </c>
    </row>
    <row r="124" spans="1:16" x14ac:dyDescent="0.2">
      <c r="A124" s="38">
        <v>10</v>
      </c>
      <c r="B124" s="39"/>
      <c r="C124" s="95" t="s">
        <v>446</v>
      </c>
      <c r="D124" s="25" t="s">
        <v>105</v>
      </c>
      <c r="E124" s="96">
        <f>E123*0.04</f>
        <v>6.88</v>
      </c>
      <c r="F124" s="65"/>
      <c r="G124" s="63"/>
      <c r="H124" s="47">
        <f t="shared" si="13"/>
        <v>0</v>
      </c>
      <c r="I124" s="63"/>
      <c r="J124" s="63"/>
      <c r="K124" s="48">
        <f t="shared" si="14"/>
        <v>0</v>
      </c>
      <c r="L124" s="49">
        <f t="shared" si="15"/>
        <v>0</v>
      </c>
      <c r="M124" s="47">
        <f t="shared" si="16"/>
        <v>0</v>
      </c>
      <c r="N124" s="47">
        <f t="shared" si="17"/>
        <v>0</v>
      </c>
      <c r="O124" s="47">
        <f t="shared" si="18"/>
        <v>0</v>
      </c>
      <c r="P124" s="48">
        <f t="shared" si="19"/>
        <v>0</v>
      </c>
    </row>
    <row r="125" spans="1:16" x14ac:dyDescent="0.2">
      <c r="A125" s="38">
        <v>11</v>
      </c>
      <c r="B125" s="39"/>
      <c r="C125" s="95" t="s">
        <v>445</v>
      </c>
      <c r="D125" s="25" t="s">
        <v>82</v>
      </c>
      <c r="E125" s="96">
        <f>E123*1.1</f>
        <v>189.2</v>
      </c>
      <c r="F125" s="65"/>
      <c r="G125" s="63"/>
      <c r="H125" s="47">
        <f t="shared" si="13"/>
        <v>0</v>
      </c>
      <c r="I125" s="63"/>
      <c r="J125" s="63"/>
      <c r="K125" s="48">
        <f t="shared" si="14"/>
        <v>0</v>
      </c>
      <c r="L125" s="49">
        <f t="shared" si="15"/>
        <v>0</v>
      </c>
      <c r="M125" s="47">
        <f t="shared" si="16"/>
        <v>0</v>
      </c>
      <c r="N125" s="47">
        <f t="shared" si="17"/>
        <v>0</v>
      </c>
      <c r="O125" s="47">
        <f t="shared" si="18"/>
        <v>0</v>
      </c>
      <c r="P125" s="48">
        <f t="shared" si="19"/>
        <v>0</v>
      </c>
    </row>
    <row r="126" spans="1:16" x14ac:dyDescent="0.2">
      <c r="A126" s="38"/>
      <c r="B126" s="39"/>
      <c r="C126" s="94" t="s">
        <v>87</v>
      </c>
      <c r="D126" s="25"/>
      <c r="E126" s="96"/>
      <c r="F126" s="65"/>
      <c r="G126" s="63"/>
      <c r="H126" s="47">
        <f t="shared" si="13"/>
        <v>0</v>
      </c>
      <c r="I126" s="63"/>
      <c r="J126" s="63"/>
      <c r="K126" s="48">
        <f t="shared" si="14"/>
        <v>0</v>
      </c>
      <c r="L126" s="49">
        <f t="shared" si="15"/>
        <v>0</v>
      </c>
      <c r="M126" s="47">
        <f t="shared" si="16"/>
        <v>0</v>
      </c>
      <c r="N126" s="47">
        <f t="shared" si="17"/>
        <v>0</v>
      </c>
      <c r="O126" s="47">
        <f t="shared" si="18"/>
        <v>0</v>
      </c>
      <c r="P126" s="48">
        <f t="shared" si="19"/>
        <v>0</v>
      </c>
    </row>
    <row r="127" spans="1:16" ht="22.5" x14ac:dyDescent="0.2">
      <c r="A127" s="38">
        <v>1</v>
      </c>
      <c r="B127" s="39"/>
      <c r="C127" s="93" t="s">
        <v>191</v>
      </c>
      <c r="D127" s="25" t="s">
        <v>98</v>
      </c>
      <c r="E127" s="96">
        <v>3</v>
      </c>
      <c r="F127" s="65"/>
      <c r="G127" s="63"/>
      <c r="H127" s="47">
        <f t="shared" si="13"/>
        <v>0</v>
      </c>
      <c r="I127" s="63"/>
      <c r="J127" s="63"/>
      <c r="K127" s="48">
        <f t="shared" si="14"/>
        <v>0</v>
      </c>
      <c r="L127" s="49">
        <f t="shared" si="15"/>
        <v>0</v>
      </c>
      <c r="M127" s="47">
        <f t="shared" si="16"/>
        <v>0</v>
      </c>
      <c r="N127" s="47">
        <f t="shared" si="17"/>
        <v>0</v>
      </c>
      <c r="O127" s="47">
        <f t="shared" si="18"/>
        <v>0</v>
      </c>
      <c r="P127" s="48">
        <f t="shared" si="19"/>
        <v>0</v>
      </c>
    </row>
    <row r="128" spans="1:16" ht="22.5" x14ac:dyDescent="0.2">
      <c r="A128" s="38">
        <v>2</v>
      </c>
      <c r="B128" s="39"/>
      <c r="C128" s="93" t="s">
        <v>192</v>
      </c>
      <c r="D128" s="25" t="s">
        <v>98</v>
      </c>
      <c r="E128" s="96">
        <v>8</v>
      </c>
      <c r="F128" s="65"/>
      <c r="G128" s="63"/>
      <c r="H128" s="47">
        <f t="shared" si="13"/>
        <v>0</v>
      </c>
      <c r="I128" s="63"/>
      <c r="J128" s="63"/>
      <c r="K128" s="48">
        <f t="shared" si="14"/>
        <v>0</v>
      </c>
      <c r="L128" s="49">
        <f t="shared" si="15"/>
        <v>0</v>
      </c>
      <c r="M128" s="47">
        <f t="shared" si="16"/>
        <v>0</v>
      </c>
      <c r="N128" s="47">
        <f t="shared" si="17"/>
        <v>0</v>
      </c>
      <c r="O128" s="47">
        <f t="shared" si="18"/>
        <v>0</v>
      </c>
      <c r="P128" s="48">
        <f t="shared" si="19"/>
        <v>0</v>
      </c>
    </row>
    <row r="129" spans="1:16" ht="45" x14ac:dyDescent="0.2">
      <c r="A129" s="38">
        <v>3</v>
      </c>
      <c r="B129" s="39"/>
      <c r="C129" s="93" t="s">
        <v>193</v>
      </c>
      <c r="D129" s="25" t="s">
        <v>68</v>
      </c>
      <c r="E129" s="96">
        <v>3</v>
      </c>
      <c r="F129" s="65"/>
      <c r="G129" s="63"/>
      <c r="H129" s="47">
        <f t="shared" si="13"/>
        <v>0</v>
      </c>
      <c r="I129" s="63"/>
      <c r="J129" s="63"/>
      <c r="K129" s="48">
        <f t="shared" si="14"/>
        <v>0</v>
      </c>
      <c r="L129" s="49">
        <f t="shared" si="15"/>
        <v>0</v>
      </c>
      <c r="M129" s="47">
        <f t="shared" si="16"/>
        <v>0</v>
      </c>
      <c r="N129" s="47">
        <f t="shared" si="17"/>
        <v>0</v>
      </c>
      <c r="O129" s="47">
        <f t="shared" si="18"/>
        <v>0</v>
      </c>
      <c r="P129" s="48">
        <f t="shared" si="19"/>
        <v>0</v>
      </c>
    </row>
    <row r="130" spans="1:16" ht="56.25" x14ac:dyDescent="0.2">
      <c r="A130" s="38">
        <v>4</v>
      </c>
      <c r="B130" s="39"/>
      <c r="C130" s="93" t="s">
        <v>194</v>
      </c>
      <c r="D130" s="25" t="s">
        <v>59</v>
      </c>
      <c r="E130" s="96">
        <v>25.79</v>
      </c>
      <c r="F130" s="65"/>
      <c r="G130" s="63"/>
      <c r="H130" s="47">
        <f t="shared" si="13"/>
        <v>0</v>
      </c>
      <c r="I130" s="63"/>
      <c r="J130" s="63"/>
      <c r="K130" s="48">
        <f t="shared" si="14"/>
        <v>0</v>
      </c>
      <c r="L130" s="49">
        <f t="shared" si="15"/>
        <v>0</v>
      </c>
      <c r="M130" s="47">
        <f t="shared" si="16"/>
        <v>0</v>
      </c>
      <c r="N130" s="47">
        <f t="shared" si="17"/>
        <v>0</v>
      </c>
      <c r="O130" s="47">
        <f t="shared" si="18"/>
        <v>0</v>
      </c>
      <c r="P130" s="48">
        <f t="shared" si="19"/>
        <v>0</v>
      </c>
    </row>
    <row r="131" spans="1:16" ht="22.5" x14ac:dyDescent="0.2">
      <c r="A131" s="38">
        <v>5</v>
      </c>
      <c r="B131" s="39"/>
      <c r="C131" s="93" t="s">
        <v>195</v>
      </c>
      <c r="D131" s="25" t="s">
        <v>59</v>
      </c>
      <c r="E131" s="96">
        <f>E130*2</f>
        <v>51.58</v>
      </c>
      <c r="F131" s="65"/>
      <c r="G131" s="63"/>
      <c r="H131" s="47">
        <f t="shared" si="13"/>
        <v>0</v>
      </c>
      <c r="I131" s="63"/>
      <c r="J131" s="63"/>
      <c r="K131" s="48">
        <f t="shared" si="14"/>
        <v>0</v>
      </c>
      <c r="L131" s="49">
        <f t="shared" si="15"/>
        <v>0</v>
      </c>
      <c r="M131" s="47">
        <f t="shared" si="16"/>
        <v>0</v>
      </c>
      <c r="N131" s="47">
        <f t="shared" si="17"/>
        <v>0</v>
      </c>
      <c r="O131" s="47">
        <f t="shared" si="18"/>
        <v>0</v>
      </c>
      <c r="P131" s="48">
        <f t="shared" si="19"/>
        <v>0</v>
      </c>
    </row>
    <row r="132" spans="1:16" ht="22.5" x14ac:dyDescent="0.2">
      <c r="A132" s="38">
        <v>6</v>
      </c>
      <c r="B132" s="39"/>
      <c r="C132" s="95" t="s">
        <v>111</v>
      </c>
      <c r="D132" s="25" t="s">
        <v>75</v>
      </c>
      <c r="E132" s="96">
        <f>E131*0.45*1.2</f>
        <v>27.85</v>
      </c>
      <c r="F132" s="65"/>
      <c r="G132" s="63"/>
      <c r="H132" s="47">
        <f t="shared" si="13"/>
        <v>0</v>
      </c>
      <c r="I132" s="63"/>
      <c r="J132" s="63"/>
      <c r="K132" s="48">
        <f t="shared" si="14"/>
        <v>0</v>
      </c>
      <c r="L132" s="49">
        <f t="shared" si="15"/>
        <v>0</v>
      </c>
      <c r="M132" s="47">
        <f t="shared" si="16"/>
        <v>0</v>
      </c>
      <c r="N132" s="47">
        <f t="shared" si="17"/>
        <v>0</v>
      </c>
      <c r="O132" s="47">
        <f t="shared" si="18"/>
        <v>0</v>
      </c>
      <c r="P132" s="48">
        <f t="shared" si="19"/>
        <v>0</v>
      </c>
    </row>
    <row r="133" spans="1:16" x14ac:dyDescent="0.2">
      <c r="A133" s="38">
        <v>7</v>
      </c>
      <c r="B133" s="39"/>
      <c r="C133" s="95" t="s">
        <v>72</v>
      </c>
      <c r="D133" s="25" t="s">
        <v>68</v>
      </c>
      <c r="E133" s="96">
        <v>1</v>
      </c>
      <c r="F133" s="65"/>
      <c r="G133" s="63"/>
      <c r="H133" s="47">
        <f t="shared" si="13"/>
        <v>0</v>
      </c>
      <c r="I133" s="63"/>
      <c r="J133" s="63"/>
      <c r="K133" s="48">
        <f t="shared" si="14"/>
        <v>0</v>
      </c>
      <c r="L133" s="49">
        <f t="shared" si="15"/>
        <v>0</v>
      </c>
      <c r="M133" s="47">
        <f t="shared" si="16"/>
        <v>0</v>
      </c>
      <c r="N133" s="47">
        <f t="shared" si="17"/>
        <v>0</v>
      </c>
      <c r="O133" s="47">
        <f t="shared" si="18"/>
        <v>0</v>
      </c>
      <c r="P133" s="48">
        <f t="shared" si="19"/>
        <v>0</v>
      </c>
    </row>
    <row r="134" spans="1:16" ht="22.5" x14ac:dyDescent="0.2">
      <c r="A134" s="38">
        <v>8</v>
      </c>
      <c r="B134" s="39"/>
      <c r="C134" s="93" t="s">
        <v>196</v>
      </c>
      <c r="D134" s="25" t="s">
        <v>59</v>
      </c>
      <c r="E134" s="96">
        <f>E34</f>
        <v>8.61</v>
      </c>
      <c r="F134" s="65"/>
      <c r="G134" s="63"/>
      <c r="H134" s="47">
        <f t="shared" si="13"/>
        <v>0</v>
      </c>
      <c r="I134" s="63"/>
      <c r="J134" s="63"/>
      <c r="K134" s="48">
        <f t="shared" si="14"/>
        <v>0</v>
      </c>
      <c r="L134" s="49">
        <f t="shared" si="15"/>
        <v>0</v>
      </c>
      <c r="M134" s="47">
        <f t="shared" si="16"/>
        <v>0</v>
      </c>
      <c r="N134" s="47">
        <f t="shared" si="17"/>
        <v>0</v>
      </c>
      <c r="O134" s="47">
        <f t="shared" si="18"/>
        <v>0</v>
      </c>
      <c r="P134" s="48">
        <f t="shared" si="19"/>
        <v>0</v>
      </c>
    </row>
    <row r="135" spans="1:16" x14ac:dyDescent="0.2">
      <c r="A135" s="38">
        <v>9</v>
      </c>
      <c r="B135" s="39"/>
      <c r="C135" s="97" t="s">
        <v>197</v>
      </c>
      <c r="D135" s="25" t="s">
        <v>82</v>
      </c>
      <c r="E135" s="96">
        <v>442</v>
      </c>
      <c r="F135" s="65"/>
      <c r="G135" s="63"/>
      <c r="H135" s="47">
        <f t="shared" si="13"/>
        <v>0</v>
      </c>
      <c r="I135" s="63"/>
      <c r="J135" s="63"/>
      <c r="K135" s="48">
        <f t="shared" si="14"/>
        <v>0</v>
      </c>
      <c r="L135" s="49">
        <f t="shared" si="15"/>
        <v>0</v>
      </c>
      <c r="M135" s="47">
        <f t="shared" si="16"/>
        <v>0</v>
      </c>
      <c r="N135" s="47">
        <f t="shared" si="17"/>
        <v>0</v>
      </c>
      <c r="O135" s="47">
        <f t="shared" si="18"/>
        <v>0</v>
      </c>
      <c r="P135" s="48">
        <f t="shared" si="19"/>
        <v>0</v>
      </c>
    </row>
    <row r="136" spans="1:16" x14ac:dyDescent="0.2">
      <c r="A136" s="38">
        <v>10</v>
      </c>
      <c r="B136" s="39"/>
      <c r="C136" s="95" t="s">
        <v>447</v>
      </c>
      <c r="D136" s="25" t="s">
        <v>82</v>
      </c>
      <c r="E136" s="96">
        <f>E135*1.15</f>
        <v>508.3</v>
      </c>
      <c r="F136" s="65"/>
      <c r="G136" s="63"/>
      <c r="H136" s="47">
        <f t="shared" si="13"/>
        <v>0</v>
      </c>
      <c r="I136" s="63"/>
      <c r="J136" s="63"/>
      <c r="K136" s="48">
        <f t="shared" si="14"/>
        <v>0</v>
      </c>
      <c r="L136" s="49">
        <f t="shared" si="15"/>
        <v>0</v>
      </c>
      <c r="M136" s="47">
        <f t="shared" si="16"/>
        <v>0</v>
      </c>
      <c r="N136" s="47">
        <f t="shared" si="17"/>
        <v>0</v>
      </c>
      <c r="O136" s="47">
        <f t="shared" si="18"/>
        <v>0</v>
      </c>
      <c r="P136" s="48">
        <f t="shared" si="19"/>
        <v>0</v>
      </c>
    </row>
    <row r="137" spans="1:16" x14ac:dyDescent="0.2">
      <c r="A137" s="38">
        <v>11</v>
      </c>
      <c r="B137" s="39"/>
      <c r="C137" s="95" t="s">
        <v>85</v>
      </c>
      <c r="D137" s="25" t="s">
        <v>86</v>
      </c>
      <c r="E137" s="96">
        <v>1</v>
      </c>
      <c r="F137" s="65"/>
      <c r="G137" s="63"/>
      <c r="H137" s="47">
        <f t="shared" si="13"/>
        <v>0</v>
      </c>
      <c r="I137" s="63"/>
      <c r="J137" s="63"/>
      <c r="K137" s="48">
        <f t="shared" si="14"/>
        <v>0</v>
      </c>
      <c r="L137" s="49">
        <f t="shared" si="15"/>
        <v>0</v>
      </c>
      <c r="M137" s="47">
        <f t="shared" si="16"/>
        <v>0</v>
      </c>
      <c r="N137" s="47">
        <f t="shared" si="17"/>
        <v>0</v>
      </c>
      <c r="O137" s="47">
        <f t="shared" si="18"/>
        <v>0</v>
      </c>
      <c r="P137" s="48">
        <f t="shared" si="19"/>
        <v>0</v>
      </c>
    </row>
    <row r="138" spans="1:16" ht="23.25" thickBot="1" x14ac:dyDescent="0.25">
      <c r="A138" s="38">
        <v>12</v>
      </c>
      <c r="B138" s="39"/>
      <c r="C138" s="93" t="s">
        <v>198</v>
      </c>
      <c r="D138" s="25" t="s">
        <v>86</v>
      </c>
      <c r="E138" s="96">
        <v>1</v>
      </c>
      <c r="F138" s="65"/>
      <c r="G138" s="63"/>
      <c r="H138" s="47">
        <f t="shared" si="13"/>
        <v>0</v>
      </c>
      <c r="I138" s="63"/>
      <c r="J138" s="63"/>
      <c r="K138" s="48">
        <f t="shared" si="14"/>
        <v>0</v>
      </c>
      <c r="L138" s="49">
        <f t="shared" si="15"/>
        <v>0</v>
      </c>
      <c r="M138" s="47">
        <f t="shared" si="16"/>
        <v>0</v>
      </c>
      <c r="N138" s="47">
        <f t="shared" si="17"/>
        <v>0</v>
      </c>
      <c r="O138" s="47">
        <f t="shared" si="18"/>
        <v>0</v>
      </c>
      <c r="P138" s="48">
        <f t="shared" si="19"/>
        <v>0</v>
      </c>
    </row>
    <row r="139" spans="1:16" ht="12" thickBot="1" x14ac:dyDescent="0.25">
      <c r="A139" s="147" t="s">
        <v>92</v>
      </c>
      <c r="B139" s="148"/>
      <c r="C139" s="148"/>
      <c r="D139" s="148"/>
      <c r="E139" s="148"/>
      <c r="F139" s="148"/>
      <c r="G139" s="148"/>
      <c r="H139" s="148"/>
      <c r="I139" s="148"/>
      <c r="J139" s="148"/>
      <c r="K139" s="149"/>
      <c r="L139" s="66">
        <f>SUM(L14:L138)</f>
        <v>0</v>
      </c>
      <c r="M139" s="67">
        <f>SUM(M14:M138)</f>
        <v>0</v>
      </c>
      <c r="N139" s="67">
        <f>SUM(N14:N138)</f>
        <v>0</v>
      </c>
      <c r="O139" s="67">
        <f>SUM(O14:O138)</f>
        <v>0</v>
      </c>
      <c r="P139" s="68">
        <f>SUM(P14:P138)</f>
        <v>0</v>
      </c>
    </row>
    <row r="140" spans="1:16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">
      <c r="A142" s="1" t="s">
        <v>14</v>
      </c>
      <c r="B142" s="17"/>
      <c r="C142" s="146">
        <f>'Kops a'!C33:H33</f>
        <v>0</v>
      </c>
      <c r="D142" s="146"/>
      <c r="E142" s="146"/>
      <c r="F142" s="146"/>
      <c r="G142" s="146"/>
      <c r="H142" s="146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">
      <c r="A143" s="17"/>
      <c r="B143" s="17"/>
      <c r="C143" s="98" t="s">
        <v>15</v>
      </c>
      <c r="D143" s="98"/>
      <c r="E143" s="98"/>
      <c r="F143" s="98"/>
      <c r="G143" s="98"/>
      <c r="H143" s="98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">
      <c r="A145" s="85" t="str">
        <f>'Kops a'!A36</f>
        <v>Tāme sastādīta</v>
      </c>
      <c r="B145" s="86"/>
      <c r="C145" s="86"/>
      <c r="D145" s="86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">
      <c r="A147" s="1" t="s">
        <v>37</v>
      </c>
      <c r="B147" s="17"/>
      <c r="C147" s="146">
        <f>'Kops a'!C38:H38</f>
        <v>0</v>
      </c>
      <c r="D147" s="146"/>
      <c r="E147" s="146"/>
      <c r="F147" s="146"/>
      <c r="G147" s="146"/>
      <c r="H147" s="146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">
      <c r="A148" s="17"/>
      <c r="B148" s="17"/>
      <c r="C148" s="98" t="s">
        <v>15</v>
      </c>
      <c r="D148" s="98"/>
      <c r="E148" s="98"/>
      <c r="F148" s="98"/>
      <c r="G148" s="98"/>
      <c r="H148" s="98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x14ac:dyDescent="0.2">
      <c r="A150" s="85" t="s">
        <v>54</v>
      </c>
      <c r="B150" s="86"/>
      <c r="C150" s="90">
        <f>'Kops a'!C41</f>
        <v>0</v>
      </c>
      <c r="D150" s="50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148:H148"/>
    <mergeCell ref="C4:I4"/>
    <mergeCell ref="F12:K12"/>
    <mergeCell ref="J9:M9"/>
    <mergeCell ref="D8:L8"/>
    <mergeCell ref="A139:K139"/>
    <mergeCell ref="C142:H142"/>
    <mergeCell ref="C143:H143"/>
    <mergeCell ref="C147:H147"/>
    <mergeCell ref="A9:I9"/>
  </mergeCells>
  <conditionalFormatting sqref="I14:J138 A14:G138">
    <cfRule type="cellIs" dxfId="144" priority="33" operator="equal">
      <formula>0</formula>
    </cfRule>
  </conditionalFormatting>
  <conditionalFormatting sqref="N9:O9 K14:P138 H14">
    <cfRule type="cellIs" dxfId="143" priority="32" operator="equal">
      <formula>0</formula>
    </cfRule>
  </conditionalFormatting>
  <conditionalFormatting sqref="C2:I2">
    <cfRule type="cellIs" dxfId="142" priority="29" operator="equal">
      <formula>0</formula>
    </cfRule>
  </conditionalFormatting>
  <conditionalFormatting sqref="O10">
    <cfRule type="cellIs" dxfId="141" priority="28" operator="equal">
      <formula>"20__. gada __. _________"</formula>
    </cfRule>
  </conditionalFormatting>
  <conditionalFormatting sqref="A139:K139">
    <cfRule type="containsText" dxfId="140" priority="27" operator="containsText" text="Tiešās izmaksas kopā, t. sk. darba devēja sociālais nodoklis __.__% ">
      <formula>NOT(ISERROR(SEARCH("Tiešās izmaksas kopā, t. sk. darba devēja sociālais nodoklis __.__% ",A139)))</formula>
    </cfRule>
  </conditionalFormatting>
  <conditionalFormatting sqref="L139:P139">
    <cfRule type="cellIs" dxfId="139" priority="22" operator="equal">
      <formula>0</formula>
    </cfRule>
  </conditionalFormatting>
  <conditionalFormatting sqref="C4:I4">
    <cfRule type="cellIs" dxfId="138" priority="21" operator="equal">
      <formula>0</formula>
    </cfRule>
  </conditionalFormatting>
  <conditionalFormatting sqref="D5:L8">
    <cfRule type="cellIs" dxfId="137" priority="18" operator="equal">
      <formula>0</formula>
    </cfRule>
  </conditionalFormatting>
  <conditionalFormatting sqref="P10">
    <cfRule type="cellIs" dxfId="136" priority="14" operator="equal">
      <formula>"20__. gada __. _________"</formula>
    </cfRule>
  </conditionalFormatting>
  <conditionalFormatting sqref="C147:H147">
    <cfRule type="cellIs" dxfId="135" priority="11" operator="equal">
      <formula>0</formula>
    </cfRule>
  </conditionalFormatting>
  <conditionalFormatting sqref="C142:H142">
    <cfRule type="cellIs" dxfId="134" priority="10" operator="equal">
      <formula>0</formula>
    </cfRule>
  </conditionalFormatting>
  <conditionalFormatting sqref="C147:H147 C150 C142:H142">
    <cfRule type="cellIs" dxfId="133" priority="9" operator="equal">
      <formula>0</formula>
    </cfRule>
  </conditionalFormatting>
  <conditionalFormatting sqref="D1">
    <cfRule type="cellIs" dxfId="132" priority="8" operator="equal">
      <formula>0</formula>
    </cfRule>
  </conditionalFormatting>
  <conditionalFormatting sqref="A9">
    <cfRule type="containsText" dxfId="131" priority="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H15:H138">
    <cfRule type="cellIs" dxfId="28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D422C369-7259-49E7-A89B-9D562DEE2E41}">
            <xm:f>NOT(ISERROR(SEARCH("Tāme sastādīta ____. gada ___. ______________",A145)))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A145</xm:sqref>
        </x14:conditionalFormatting>
        <x14:conditionalFormatting xmlns:xm="http://schemas.microsoft.com/office/excel/2006/main">
          <x14:cfRule type="containsText" priority="12" operator="containsText" id="{D859E3E6-089F-4F16-889A-98EF63E5F3AC}">
            <xm:f>NOT(ISERROR(SEARCH("Sertifikāta Nr. _________________________________",A150)))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A150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47"/>
  <sheetViews>
    <sheetView zoomScaleNormal="100" workbookViewId="0">
      <selection activeCell="H14" sqref="H14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1" t="s">
        <v>207</v>
      </c>
      <c r="D2" s="151"/>
      <c r="E2" s="151"/>
      <c r="F2" s="151"/>
      <c r="G2" s="151"/>
      <c r="H2" s="151"/>
      <c r="I2" s="151"/>
      <c r="J2" s="29"/>
    </row>
    <row r="3" spans="1:16" x14ac:dyDescent="0.2">
      <c r="A3" s="30"/>
      <c r="B3" s="30"/>
      <c r="C3" s="141" t="s">
        <v>17</v>
      </c>
      <c r="D3" s="141"/>
      <c r="E3" s="141"/>
      <c r="F3" s="141"/>
      <c r="G3" s="141"/>
      <c r="H3" s="141"/>
      <c r="I3" s="141"/>
      <c r="J3" s="30"/>
    </row>
    <row r="4" spans="1:16" x14ac:dyDescent="0.2">
      <c r="A4" s="30"/>
      <c r="B4" s="30"/>
      <c r="C4" s="152" t="s">
        <v>52</v>
      </c>
      <c r="D4" s="152"/>
      <c r="E4" s="152"/>
      <c r="F4" s="152"/>
      <c r="G4" s="152"/>
      <c r="H4" s="152"/>
      <c r="I4" s="152"/>
      <c r="J4" s="30"/>
    </row>
    <row r="5" spans="1:16" ht="24.95" customHeight="1" x14ac:dyDescent="0.2">
      <c r="A5" s="23"/>
      <c r="B5" s="23"/>
      <c r="C5" s="27" t="s">
        <v>5</v>
      </c>
      <c r="D5" s="164" t="str">
        <f>'Kops a'!D6</f>
        <v>Daudzdzīvokļu dzīvojamās mājas, Kastaņu ielā 2A, Jelgavā vienkāršotas fasādes atjaunošana</v>
      </c>
      <c r="E5" s="164"/>
      <c r="F5" s="164"/>
      <c r="G5" s="164"/>
      <c r="H5" s="164"/>
      <c r="I5" s="164"/>
      <c r="J5" s="164"/>
      <c r="K5" s="164"/>
      <c r="L5" s="164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4" t="str">
        <f>'Kops a'!D7</f>
        <v>Daudzdzīvokļu dzīvojamās mājas, Kastaņu ielā 2A, Jelgavā vienkāršotas fasādes atjaunošana</v>
      </c>
      <c r="E6" s="164"/>
      <c r="F6" s="164"/>
      <c r="G6" s="164"/>
      <c r="H6" s="164"/>
      <c r="I6" s="164"/>
      <c r="J6" s="164"/>
      <c r="K6" s="164"/>
      <c r="L6" s="16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4" t="str">
        <f>'Kops a'!D8</f>
        <v>Kastaņu iela 2A, Jelgava</v>
      </c>
      <c r="E7" s="164"/>
      <c r="F7" s="164"/>
      <c r="G7" s="164"/>
      <c r="H7" s="164"/>
      <c r="I7" s="164"/>
      <c r="J7" s="164"/>
      <c r="K7" s="164"/>
      <c r="L7" s="164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4">
        <f>'Kops a'!D9</f>
        <v>0</v>
      </c>
      <c r="E8" s="164"/>
      <c r="F8" s="164"/>
      <c r="G8" s="164"/>
      <c r="H8" s="164"/>
      <c r="I8" s="164"/>
      <c r="J8" s="164"/>
      <c r="K8" s="164"/>
      <c r="L8" s="164"/>
      <c r="M8" s="17"/>
      <c r="N8" s="17"/>
      <c r="O8" s="17"/>
      <c r="P8" s="17"/>
    </row>
    <row r="9" spans="1:16" ht="11.25" customHeight="1" x14ac:dyDescent="0.2">
      <c r="A9" s="150" t="s">
        <v>453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3">
        <f>P35</f>
        <v>0</v>
      </c>
      <c r="O9" s="163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A41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0" t="s">
        <v>23</v>
      </c>
      <c r="B12" s="158" t="s">
        <v>40</v>
      </c>
      <c r="C12" s="154" t="s">
        <v>41</v>
      </c>
      <c r="D12" s="161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57"/>
      <c r="B13" s="159"/>
      <c r="C13" s="160"/>
      <c r="D13" s="162"/>
      <c r="E13" s="14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94" t="s">
        <v>57</v>
      </c>
      <c r="D14" s="25"/>
      <c r="E14" s="64"/>
      <c r="F14" s="65"/>
      <c r="G14" s="63"/>
      <c r="H14" s="47">
        <f t="shared" ref="H14" si="0">ROUND(F14*G14,2)</f>
        <v>0</v>
      </c>
      <c r="I14" s="63"/>
      <c r="J14" s="63"/>
      <c r="K14" s="48">
        <f t="shared" ref="K14:K34" si="1">SUM(H14:J14)</f>
        <v>0</v>
      </c>
      <c r="L14" s="49">
        <f t="shared" ref="L14:L34" si="2">ROUND(E14*F14,2)</f>
        <v>0</v>
      </c>
      <c r="M14" s="47">
        <f t="shared" ref="M14:M34" si="3">ROUND(H14*E14,2)</f>
        <v>0</v>
      </c>
      <c r="N14" s="47">
        <f t="shared" ref="N14:N34" si="4">ROUND(I14*E14,2)</f>
        <v>0</v>
      </c>
      <c r="O14" s="47">
        <f t="shared" ref="O14:O34" si="5">ROUND(J14*E14,2)</f>
        <v>0</v>
      </c>
      <c r="P14" s="48">
        <f t="shared" ref="P14:P34" si="6">SUM(M14:O14)</f>
        <v>0</v>
      </c>
    </row>
    <row r="15" spans="1:16" x14ac:dyDescent="0.2">
      <c r="A15" s="38">
        <v>1</v>
      </c>
      <c r="B15" s="39"/>
      <c r="C15" s="93" t="s">
        <v>199</v>
      </c>
      <c r="D15" s="25" t="s">
        <v>59</v>
      </c>
      <c r="E15" s="96">
        <v>639.53</v>
      </c>
      <c r="F15" s="65"/>
      <c r="G15" s="63"/>
      <c r="H15" s="47">
        <f t="shared" ref="H15:H34" si="7">ROUND(F15*G15,2)</f>
        <v>0</v>
      </c>
      <c r="I15" s="63"/>
      <c r="J15" s="63"/>
      <c r="K15" s="48">
        <f t="shared" ref="K15:K34" si="8">SUM(H15:J15)</f>
        <v>0</v>
      </c>
      <c r="L15" s="49">
        <f t="shared" ref="L15:L34" si="9">ROUND(E15*F15,2)</f>
        <v>0</v>
      </c>
      <c r="M15" s="47">
        <f t="shared" ref="M15:M34" si="10">ROUND(H15*E15,2)</f>
        <v>0</v>
      </c>
      <c r="N15" s="47">
        <f t="shared" ref="N15:N34" si="11">ROUND(I15*E15,2)</f>
        <v>0</v>
      </c>
      <c r="O15" s="47">
        <f t="shared" ref="O15:O34" si="12">ROUND(J15*E15,2)</f>
        <v>0</v>
      </c>
      <c r="P15" s="48">
        <f t="shared" ref="P15:P34" si="13">SUM(M15:O15)</f>
        <v>0</v>
      </c>
    </row>
    <row r="16" spans="1:16" x14ac:dyDescent="0.2">
      <c r="A16" s="38">
        <v>2</v>
      </c>
      <c r="B16" s="39"/>
      <c r="C16" s="93" t="s">
        <v>200</v>
      </c>
      <c r="D16" s="25" t="s">
        <v>59</v>
      </c>
      <c r="E16" s="96">
        <v>639.53</v>
      </c>
      <c r="F16" s="65"/>
      <c r="G16" s="63"/>
      <c r="H16" s="47">
        <f t="shared" si="7"/>
        <v>0</v>
      </c>
      <c r="I16" s="63"/>
      <c r="J16" s="63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x14ac:dyDescent="0.2">
      <c r="A17" s="38"/>
      <c r="B17" s="39"/>
      <c r="C17" s="94" t="s">
        <v>201</v>
      </c>
      <c r="D17" s="25"/>
      <c r="E17" s="96"/>
      <c r="F17" s="65"/>
      <c r="G17" s="63"/>
      <c r="H17" s="47">
        <f t="shared" si="7"/>
        <v>0</v>
      </c>
      <c r="I17" s="63"/>
      <c r="J17" s="63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x14ac:dyDescent="0.2">
      <c r="A18" s="38">
        <v>1</v>
      </c>
      <c r="B18" s="39"/>
      <c r="C18" s="93" t="s">
        <v>202</v>
      </c>
      <c r="D18" s="25" t="s">
        <v>59</v>
      </c>
      <c r="E18" s="96">
        <f>E15</f>
        <v>639.53</v>
      </c>
      <c r="F18" s="65"/>
      <c r="G18" s="63"/>
      <c r="H18" s="47">
        <f t="shared" si="7"/>
        <v>0</v>
      </c>
      <c r="I18" s="63"/>
      <c r="J18" s="63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ht="22.5" x14ac:dyDescent="0.2">
      <c r="A19" s="38">
        <v>2</v>
      </c>
      <c r="B19" s="39"/>
      <c r="C19" s="93" t="s">
        <v>203</v>
      </c>
      <c r="D19" s="25" t="s">
        <v>59</v>
      </c>
      <c r="E19" s="96">
        <f>E18</f>
        <v>639.53</v>
      </c>
      <c r="F19" s="65"/>
      <c r="G19" s="63"/>
      <c r="H19" s="47">
        <f t="shared" si="7"/>
        <v>0</v>
      </c>
      <c r="I19" s="63"/>
      <c r="J19" s="63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ht="22.5" x14ac:dyDescent="0.2">
      <c r="A20" s="38">
        <v>3</v>
      </c>
      <c r="B20" s="39"/>
      <c r="C20" s="95" t="s">
        <v>204</v>
      </c>
      <c r="D20" s="25" t="s">
        <v>59</v>
      </c>
      <c r="E20" s="96">
        <f>E19*1.1</f>
        <v>703.48</v>
      </c>
      <c r="F20" s="65"/>
      <c r="G20" s="63"/>
      <c r="H20" s="47">
        <f t="shared" si="7"/>
        <v>0</v>
      </c>
      <c r="I20" s="63"/>
      <c r="J20" s="63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x14ac:dyDescent="0.2">
      <c r="A21" s="38">
        <v>4</v>
      </c>
      <c r="B21" s="39"/>
      <c r="C21" s="95" t="s">
        <v>65</v>
      </c>
      <c r="D21" s="25" t="s">
        <v>66</v>
      </c>
      <c r="E21" s="96">
        <f>E19*6.5</f>
        <v>4156.95</v>
      </c>
      <c r="F21" s="65"/>
      <c r="G21" s="63"/>
      <c r="H21" s="47">
        <f t="shared" si="7"/>
        <v>0</v>
      </c>
      <c r="I21" s="63"/>
      <c r="J21" s="63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x14ac:dyDescent="0.2">
      <c r="A22" s="38">
        <v>5</v>
      </c>
      <c r="B22" s="39"/>
      <c r="C22" s="95" t="s">
        <v>165</v>
      </c>
      <c r="D22" s="25" t="s">
        <v>68</v>
      </c>
      <c r="E22" s="96">
        <v>1</v>
      </c>
      <c r="F22" s="65"/>
      <c r="G22" s="63"/>
      <c r="H22" s="47">
        <f t="shared" si="7"/>
        <v>0</v>
      </c>
      <c r="I22" s="63"/>
      <c r="J22" s="63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x14ac:dyDescent="0.2">
      <c r="A23" s="38">
        <v>6</v>
      </c>
      <c r="B23" s="39"/>
      <c r="C23" s="93" t="s">
        <v>109</v>
      </c>
      <c r="D23" s="25" t="s">
        <v>59</v>
      </c>
      <c r="E23" s="96">
        <f>E19</f>
        <v>639.53</v>
      </c>
      <c r="F23" s="65"/>
      <c r="G23" s="63"/>
      <c r="H23" s="47">
        <f t="shared" si="7"/>
        <v>0</v>
      </c>
      <c r="I23" s="63"/>
      <c r="J23" s="63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22.5" x14ac:dyDescent="0.2">
      <c r="A24" s="38">
        <v>7</v>
      </c>
      <c r="B24" s="39"/>
      <c r="C24" s="95" t="s">
        <v>64</v>
      </c>
      <c r="D24" s="25" t="s">
        <v>59</v>
      </c>
      <c r="E24" s="96">
        <f>E23*1.25</f>
        <v>799.41</v>
      </c>
      <c r="F24" s="65"/>
      <c r="G24" s="63"/>
      <c r="H24" s="47">
        <f t="shared" si="7"/>
        <v>0</v>
      </c>
      <c r="I24" s="63"/>
      <c r="J24" s="63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</row>
    <row r="25" spans="1:16" x14ac:dyDescent="0.2">
      <c r="A25" s="38">
        <v>8</v>
      </c>
      <c r="B25" s="39"/>
      <c r="C25" s="95" t="s">
        <v>65</v>
      </c>
      <c r="D25" s="25" t="s">
        <v>66</v>
      </c>
      <c r="E25" s="96">
        <f>E23*5</f>
        <v>3197.65</v>
      </c>
      <c r="F25" s="65"/>
      <c r="G25" s="63"/>
      <c r="H25" s="47">
        <f t="shared" si="7"/>
        <v>0</v>
      </c>
      <c r="I25" s="63"/>
      <c r="J25" s="63"/>
      <c r="K25" s="48">
        <f t="shared" si="8"/>
        <v>0</v>
      </c>
      <c r="L25" s="49">
        <f t="shared" si="9"/>
        <v>0</v>
      </c>
      <c r="M25" s="47">
        <f t="shared" si="10"/>
        <v>0</v>
      </c>
      <c r="N25" s="47">
        <f t="shared" si="11"/>
        <v>0</v>
      </c>
      <c r="O25" s="47">
        <f t="shared" si="12"/>
        <v>0</v>
      </c>
      <c r="P25" s="48">
        <f t="shared" si="13"/>
        <v>0</v>
      </c>
    </row>
    <row r="26" spans="1:16" x14ac:dyDescent="0.2">
      <c r="A26" s="38">
        <v>9</v>
      </c>
      <c r="B26" s="39"/>
      <c r="C26" s="95" t="s">
        <v>67</v>
      </c>
      <c r="D26" s="25" t="s">
        <v>68</v>
      </c>
      <c r="E26" s="96">
        <v>1</v>
      </c>
      <c r="F26" s="65"/>
      <c r="G26" s="63"/>
      <c r="H26" s="47">
        <f t="shared" si="7"/>
        <v>0</v>
      </c>
      <c r="I26" s="63"/>
      <c r="J26" s="63"/>
      <c r="K26" s="48">
        <f t="shared" si="8"/>
        <v>0</v>
      </c>
      <c r="L26" s="49">
        <f t="shared" si="9"/>
        <v>0</v>
      </c>
      <c r="M26" s="47">
        <f t="shared" si="10"/>
        <v>0</v>
      </c>
      <c r="N26" s="47">
        <f t="shared" si="11"/>
        <v>0</v>
      </c>
      <c r="O26" s="47">
        <f t="shared" si="12"/>
        <v>0</v>
      </c>
      <c r="P26" s="48">
        <f t="shared" si="13"/>
        <v>0</v>
      </c>
    </row>
    <row r="27" spans="1:16" x14ac:dyDescent="0.2">
      <c r="A27" s="38">
        <v>10</v>
      </c>
      <c r="B27" s="39"/>
      <c r="C27" s="93" t="s">
        <v>205</v>
      </c>
      <c r="D27" s="25" t="s">
        <v>59</v>
      </c>
      <c r="E27" s="96">
        <v>41.44</v>
      </c>
      <c r="F27" s="65"/>
      <c r="G27" s="63"/>
      <c r="H27" s="47">
        <f t="shared" si="7"/>
        <v>0</v>
      </c>
      <c r="I27" s="63"/>
      <c r="J27" s="63"/>
      <c r="K27" s="48">
        <f t="shared" si="8"/>
        <v>0</v>
      </c>
      <c r="L27" s="49">
        <f t="shared" si="9"/>
        <v>0</v>
      </c>
      <c r="M27" s="47">
        <f t="shared" si="10"/>
        <v>0</v>
      </c>
      <c r="N27" s="47">
        <f t="shared" si="11"/>
        <v>0</v>
      </c>
      <c r="O27" s="47">
        <f t="shared" si="12"/>
        <v>0</v>
      </c>
      <c r="P27" s="48">
        <f t="shared" si="13"/>
        <v>0</v>
      </c>
    </row>
    <row r="28" spans="1:16" ht="22.5" x14ac:dyDescent="0.2">
      <c r="A28" s="38">
        <v>11</v>
      </c>
      <c r="B28" s="39"/>
      <c r="C28" s="95" t="s">
        <v>206</v>
      </c>
      <c r="D28" s="25" t="s">
        <v>59</v>
      </c>
      <c r="E28" s="96">
        <f>E27*1.1</f>
        <v>45.58</v>
      </c>
      <c r="F28" s="65"/>
      <c r="G28" s="63"/>
      <c r="H28" s="47">
        <f t="shared" si="7"/>
        <v>0</v>
      </c>
      <c r="I28" s="63"/>
      <c r="J28" s="63"/>
      <c r="K28" s="48">
        <f t="shared" si="8"/>
        <v>0</v>
      </c>
      <c r="L28" s="49">
        <f t="shared" si="9"/>
        <v>0</v>
      </c>
      <c r="M28" s="47">
        <f t="shared" si="10"/>
        <v>0</v>
      </c>
      <c r="N28" s="47">
        <f t="shared" si="11"/>
        <v>0</v>
      </c>
      <c r="O28" s="47">
        <f t="shared" si="12"/>
        <v>0</v>
      </c>
      <c r="P28" s="48">
        <f t="shared" si="13"/>
        <v>0</v>
      </c>
    </row>
    <row r="29" spans="1:16" x14ac:dyDescent="0.2">
      <c r="A29" s="38">
        <v>12</v>
      </c>
      <c r="B29" s="39"/>
      <c r="C29" s="95" t="s">
        <v>65</v>
      </c>
      <c r="D29" s="25" t="s">
        <v>66</v>
      </c>
      <c r="E29" s="96">
        <f>E27*6.5</f>
        <v>269.36</v>
      </c>
      <c r="F29" s="65"/>
      <c r="G29" s="63"/>
      <c r="H29" s="47">
        <f t="shared" si="7"/>
        <v>0</v>
      </c>
      <c r="I29" s="63"/>
      <c r="J29" s="63"/>
      <c r="K29" s="48">
        <f t="shared" si="8"/>
        <v>0</v>
      </c>
      <c r="L29" s="49">
        <f t="shared" si="9"/>
        <v>0</v>
      </c>
      <c r="M29" s="47">
        <f t="shared" si="10"/>
        <v>0</v>
      </c>
      <c r="N29" s="47">
        <f t="shared" si="11"/>
        <v>0</v>
      </c>
      <c r="O29" s="47">
        <f t="shared" si="12"/>
        <v>0</v>
      </c>
      <c r="P29" s="48">
        <f t="shared" si="13"/>
        <v>0</v>
      </c>
    </row>
    <row r="30" spans="1:16" x14ac:dyDescent="0.2">
      <c r="A30" s="38">
        <v>13</v>
      </c>
      <c r="B30" s="39"/>
      <c r="C30" s="95" t="s">
        <v>165</v>
      </c>
      <c r="D30" s="25" t="s">
        <v>68</v>
      </c>
      <c r="E30" s="96">
        <v>1</v>
      </c>
      <c r="F30" s="65"/>
      <c r="G30" s="63"/>
      <c r="H30" s="47">
        <f t="shared" si="7"/>
        <v>0</v>
      </c>
      <c r="I30" s="63"/>
      <c r="J30" s="63"/>
      <c r="K30" s="48">
        <f t="shared" si="8"/>
        <v>0</v>
      </c>
      <c r="L30" s="49">
        <f t="shared" si="9"/>
        <v>0</v>
      </c>
      <c r="M30" s="47">
        <f t="shared" si="10"/>
        <v>0</v>
      </c>
      <c r="N30" s="47">
        <f t="shared" si="11"/>
        <v>0</v>
      </c>
      <c r="O30" s="47">
        <f t="shared" si="12"/>
        <v>0</v>
      </c>
      <c r="P30" s="48">
        <f t="shared" si="13"/>
        <v>0</v>
      </c>
    </row>
    <row r="31" spans="1:16" x14ac:dyDescent="0.2">
      <c r="A31" s="38">
        <v>14</v>
      </c>
      <c r="B31" s="39"/>
      <c r="C31" s="93" t="s">
        <v>109</v>
      </c>
      <c r="D31" s="25" t="s">
        <v>59</v>
      </c>
      <c r="E31" s="96">
        <f>E27</f>
        <v>41.44</v>
      </c>
      <c r="F31" s="65"/>
      <c r="G31" s="63"/>
      <c r="H31" s="47">
        <f t="shared" si="7"/>
        <v>0</v>
      </c>
      <c r="I31" s="63"/>
      <c r="J31" s="63"/>
      <c r="K31" s="48">
        <f t="shared" si="8"/>
        <v>0</v>
      </c>
      <c r="L31" s="49">
        <f t="shared" si="9"/>
        <v>0</v>
      </c>
      <c r="M31" s="47">
        <f t="shared" si="10"/>
        <v>0</v>
      </c>
      <c r="N31" s="47">
        <f t="shared" si="11"/>
        <v>0</v>
      </c>
      <c r="O31" s="47">
        <f t="shared" si="12"/>
        <v>0</v>
      </c>
      <c r="P31" s="48">
        <f t="shared" si="13"/>
        <v>0</v>
      </c>
    </row>
    <row r="32" spans="1:16" ht="22.5" x14ac:dyDescent="0.2">
      <c r="A32" s="38">
        <v>15</v>
      </c>
      <c r="B32" s="39"/>
      <c r="C32" s="95" t="s">
        <v>64</v>
      </c>
      <c r="D32" s="25" t="s">
        <v>59</v>
      </c>
      <c r="E32" s="96">
        <f>E31*1.25</f>
        <v>51.8</v>
      </c>
      <c r="F32" s="65"/>
      <c r="G32" s="63"/>
      <c r="H32" s="47">
        <f t="shared" si="7"/>
        <v>0</v>
      </c>
      <c r="I32" s="63"/>
      <c r="J32" s="63"/>
      <c r="K32" s="48">
        <f t="shared" si="8"/>
        <v>0</v>
      </c>
      <c r="L32" s="49">
        <f t="shared" si="9"/>
        <v>0</v>
      </c>
      <c r="M32" s="47">
        <f t="shared" si="10"/>
        <v>0</v>
      </c>
      <c r="N32" s="47">
        <f t="shared" si="11"/>
        <v>0</v>
      </c>
      <c r="O32" s="47">
        <f t="shared" si="12"/>
        <v>0</v>
      </c>
      <c r="P32" s="48">
        <f t="shared" si="13"/>
        <v>0</v>
      </c>
    </row>
    <row r="33" spans="1:16" x14ac:dyDescent="0.2">
      <c r="A33" s="38">
        <v>16</v>
      </c>
      <c r="B33" s="39"/>
      <c r="C33" s="95" t="s">
        <v>65</v>
      </c>
      <c r="D33" s="25" t="s">
        <v>66</v>
      </c>
      <c r="E33" s="96">
        <f>E31*5</f>
        <v>207.2</v>
      </c>
      <c r="F33" s="65"/>
      <c r="G33" s="63"/>
      <c r="H33" s="47">
        <f t="shared" si="7"/>
        <v>0</v>
      </c>
      <c r="I33" s="63"/>
      <c r="J33" s="63"/>
      <c r="K33" s="48">
        <f t="shared" si="8"/>
        <v>0</v>
      </c>
      <c r="L33" s="49">
        <f t="shared" si="9"/>
        <v>0</v>
      </c>
      <c r="M33" s="47">
        <f t="shared" si="10"/>
        <v>0</v>
      </c>
      <c r="N33" s="47">
        <f t="shared" si="11"/>
        <v>0</v>
      </c>
      <c r="O33" s="47">
        <f t="shared" si="12"/>
        <v>0</v>
      </c>
      <c r="P33" s="48">
        <f t="shared" si="13"/>
        <v>0</v>
      </c>
    </row>
    <row r="34" spans="1:16" ht="12" thickBot="1" x14ac:dyDescent="0.25">
      <c r="A34" s="38">
        <v>17</v>
      </c>
      <c r="B34" s="39"/>
      <c r="C34" s="95" t="s">
        <v>67</v>
      </c>
      <c r="D34" s="25" t="s">
        <v>68</v>
      </c>
      <c r="E34" s="96">
        <v>1</v>
      </c>
      <c r="F34" s="65"/>
      <c r="G34" s="63"/>
      <c r="H34" s="47">
        <f t="shared" si="7"/>
        <v>0</v>
      </c>
      <c r="I34" s="63"/>
      <c r="J34" s="63"/>
      <c r="K34" s="48">
        <f t="shared" si="8"/>
        <v>0</v>
      </c>
      <c r="L34" s="49">
        <f t="shared" si="9"/>
        <v>0</v>
      </c>
      <c r="M34" s="47">
        <f t="shared" si="10"/>
        <v>0</v>
      </c>
      <c r="N34" s="47">
        <f t="shared" si="11"/>
        <v>0</v>
      </c>
      <c r="O34" s="47">
        <f t="shared" si="12"/>
        <v>0</v>
      </c>
      <c r="P34" s="48">
        <f t="shared" si="13"/>
        <v>0</v>
      </c>
    </row>
    <row r="35" spans="1:16" ht="12" thickBot="1" x14ac:dyDescent="0.25">
      <c r="A35" s="147" t="s">
        <v>92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9"/>
      <c r="L35" s="66">
        <f>SUM(L14:L34)</f>
        <v>0</v>
      </c>
      <c r="M35" s="67">
        <f>SUM(M14:M34)</f>
        <v>0</v>
      </c>
      <c r="N35" s="67">
        <f>SUM(N14:N34)</f>
        <v>0</v>
      </c>
      <c r="O35" s="67">
        <f>SUM(O14:O34)</f>
        <v>0</v>
      </c>
      <c r="P35" s="68">
        <f>SUM(P14:P34)</f>
        <v>0</v>
      </c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" t="s">
        <v>14</v>
      </c>
      <c r="B38" s="17"/>
      <c r="C38" s="146">
        <f>'Kops a'!C33:H33</f>
        <v>0</v>
      </c>
      <c r="D38" s="146"/>
      <c r="E38" s="146"/>
      <c r="F38" s="146"/>
      <c r="G38" s="146"/>
      <c r="H38" s="146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98" t="s">
        <v>15</v>
      </c>
      <c r="D39" s="98"/>
      <c r="E39" s="98"/>
      <c r="F39" s="98"/>
      <c r="G39" s="98"/>
      <c r="H39" s="98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85" t="str">
        <f>'Kops a'!A36</f>
        <v>Tāme sastādīta</v>
      </c>
      <c r="B41" s="86"/>
      <c r="C41" s="86"/>
      <c r="D41" s="86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" t="s">
        <v>37</v>
      </c>
      <c r="B43" s="17"/>
      <c r="C43" s="146">
        <f>'Kops a'!C38:H38</f>
        <v>0</v>
      </c>
      <c r="D43" s="146"/>
      <c r="E43" s="146"/>
      <c r="F43" s="146"/>
      <c r="G43" s="146"/>
      <c r="H43" s="146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98" t="s">
        <v>15</v>
      </c>
      <c r="D44" s="98"/>
      <c r="E44" s="98"/>
      <c r="F44" s="98"/>
      <c r="G44" s="98"/>
      <c r="H44" s="98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85" t="s">
        <v>54</v>
      </c>
      <c r="B46" s="86"/>
      <c r="C46" s="90">
        <f>'Kops a'!C41</f>
        <v>0</v>
      </c>
      <c r="D46" s="50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4:H44"/>
    <mergeCell ref="C4:I4"/>
    <mergeCell ref="F12:K12"/>
    <mergeCell ref="J9:M9"/>
    <mergeCell ref="D8:L8"/>
    <mergeCell ref="A35:K35"/>
    <mergeCell ref="C38:H38"/>
    <mergeCell ref="C39:H39"/>
    <mergeCell ref="C43:H43"/>
    <mergeCell ref="A9:I9"/>
  </mergeCells>
  <conditionalFormatting sqref="I14:J14 A14:G14 A15:E34">
    <cfRule type="cellIs" dxfId="128" priority="38" operator="equal">
      <formula>0</formula>
    </cfRule>
  </conditionalFormatting>
  <conditionalFormatting sqref="N9:O9 K14:P14">
    <cfRule type="cellIs" dxfId="127" priority="37" operator="equal">
      <formula>0</formula>
    </cfRule>
  </conditionalFormatting>
  <conditionalFormatting sqref="C2:I2">
    <cfRule type="cellIs" dxfId="126" priority="34" operator="equal">
      <formula>0</formula>
    </cfRule>
  </conditionalFormatting>
  <conditionalFormatting sqref="O10">
    <cfRule type="cellIs" dxfId="125" priority="33" operator="equal">
      <formula>"20__. gada __. _________"</formula>
    </cfRule>
  </conditionalFormatting>
  <conditionalFormatting sqref="A35:K35">
    <cfRule type="containsText" dxfId="124" priority="32" operator="containsText" text="Tiešās izmaksas kopā, t. sk. darba devēja sociālais nodoklis __.__% ">
      <formula>NOT(ISERROR(SEARCH("Tiešās izmaksas kopā, t. sk. darba devēja sociālais nodoklis __.__% ",A35)))</formula>
    </cfRule>
  </conditionalFormatting>
  <conditionalFormatting sqref="L35:P35">
    <cfRule type="cellIs" dxfId="123" priority="27" operator="equal">
      <formula>0</formula>
    </cfRule>
  </conditionalFormatting>
  <conditionalFormatting sqref="C4:I4">
    <cfRule type="cellIs" dxfId="122" priority="26" operator="equal">
      <formula>0</formula>
    </cfRule>
  </conditionalFormatting>
  <conditionalFormatting sqref="D5:L8">
    <cfRule type="cellIs" dxfId="121" priority="23" operator="equal">
      <formula>0</formula>
    </cfRule>
  </conditionalFormatting>
  <conditionalFormatting sqref="P10">
    <cfRule type="cellIs" dxfId="120" priority="19" operator="equal">
      <formula>"20__. gada __. _________"</formula>
    </cfRule>
  </conditionalFormatting>
  <conditionalFormatting sqref="C43:H43">
    <cfRule type="cellIs" dxfId="119" priority="16" operator="equal">
      <formula>0</formula>
    </cfRule>
  </conditionalFormatting>
  <conditionalFormatting sqref="C38:H38">
    <cfRule type="cellIs" dxfId="118" priority="15" operator="equal">
      <formula>0</formula>
    </cfRule>
  </conditionalFormatting>
  <conditionalFormatting sqref="C43:H43 C46 C38:H38">
    <cfRule type="cellIs" dxfId="117" priority="14" operator="equal">
      <formula>0</formula>
    </cfRule>
  </conditionalFormatting>
  <conditionalFormatting sqref="D1">
    <cfRule type="cellIs" dxfId="116" priority="13" operator="equal">
      <formula>0</formula>
    </cfRule>
  </conditionalFormatting>
  <conditionalFormatting sqref="A9">
    <cfRule type="containsText" dxfId="115" priority="1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H14">
    <cfRule type="cellIs" dxfId="26" priority="7" operator="equal">
      <formula>0</formula>
    </cfRule>
  </conditionalFormatting>
  <conditionalFormatting sqref="I15:J33 F15:G33">
    <cfRule type="cellIs" dxfId="25" priority="6" operator="equal">
      <formula>0</formula>
    </cfRule>
  </conditionalFormatting>
  <conditionalFormatting sqref="K15:P33">
    <cfRule type="cellIs" dxfId="24" priority="5" operator="equal">
      <formula>0</formula>
    </cfRule>
  </conditionalFormatting>
  <conditionalFormatting sqref="H15:H33">
    <cfRule type="cellIs" dxfId="23" priority="4" operator="equal">
      <formula>0</formula>
    </cfRule>
  </conditionalFormatting>
  <conditionalFormatting sqref="I34:J34 F34:G34">
    <cfRule type="cellIs" dxfId="22" priority="3" operator="equal">
      <formula>0</formula>
    </cfRule>
  </conditionalFormatting>
  <conditionalFormatting sqref="K34:P34">
    <cfRule type="cellIs" dxfId="21" priority="2" operator="equal">
      <formula>0</formula>
    </cfRule>
  </conditionalFormatting>
  <conditionalFormatting sqref="H34">
    <cfRule type="cellIs" dxfId="20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0B610FE1-6F17-46AF-982B-27B20E80701D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17" operator="containsText" id="{F3EAEDA8-031E-4BF8-B71A-4A6D64C3BFEB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100"/>
  <sheetViews>
    <sheetView tabSelected="1" workbookViewId="0">
      <selection activeCell="A9" sqref="A9:I9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1" t="s">
        <v>451</v>
      </c>
      <c r="D2" s="151"/>
      <c r="E2" s="151"/>
      <c r="F2" s="151"/>
      <c r="G2" s="151"/>
      <c r="H2" s="151"/>
      <c r="I2" s="151"/>
      <c r="J2" s="29"/>
    </row>
    <row r="3" spans="1:16" x14ac:dyDescent="0.2">
      <c r="A3" s="30"/>
      <c r="B3" s="30"/>
      <c r="C3" s="141" t="s">
        <v>17</v>
      </c>
      <c r="D3" s="141"/>
      <c r="E3" s="141"/>
      <c r="F3" s="141"/>
      <c r="G3" s="141"/>
      <c r="H3" s="141"/>
      <c r="I3" s="141"/>
      <c r="J3" s="30"/>
    </row>
    <row r="4" spans="1:16" x14ac:dyDescent="0.2">
      <c r="A4" s="30"/>
      <c r="B4" s="30"/>
      <c r="C4" s="152" t="s">
        <v>52</v>
      </c>
      <c r="D4" s="152"/>
      <c r="E4" s="152"/>
      <c r="F4" s="152"/>
      <c r="G4" s="152"/>
      <c r="H4" s="152"/>
      <c r="I4" s="152"/>
      <c r="J4" s="30"/>
    </row>
    <row r="5" spans="1:16" x14ac:dyDescent="0.2">
      <c r="A5" s="23"/>
      <c r="B5" s="23"/>
      <c r="C5" s="27" t="s">
        <v>5</v>
      </c>
      <c r="D5" s="164" t="str">
        <f>'Kops a'!D6</f>
        <v>Daudzdzīvokļu dzīvojamās mājas, Kastaņu ielā 2A, Jelgavā vienkāršotas fasādes atjaunošana</v>
      </c>
      <c r="E5" s="164"/>
      <c r="F5" s="164"/>
      <c r="G5" s="164"/>
      <c r="H5" s="164"/>
      <c r="I5" s="164"/>
      <c r="J5" s="164"/>
      <c r="K5" s="164"/>
      <c r="L5" s="164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4" t="str">
        <f>'Kops a'!D7</f>
        <v>Daudzdzīvokļu dzīvojamās mājas, Kastaņu ielā 2A, Jelgavā vienkāršotas fasādes atjaunošana</v>
      </c>
      <c r="E6" s="164"/>
      <c r="F6" s="164"/>
      <c r="G6" s="164"/>
      <c r="H6" s="164"/>
      <c r="I6" s="164"/>
      <c r="J6" s="164"/>
      <c r="K6" s="164"/>
      <c r="L6" s="16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4" t="str">
        <f>'Kops a'!D8</f>
        <v>Kastaņu iela 2A, Jelgava</v>
      </c>
      <c r="E7" s="164"/>
      <c r="F7" s="164"/>
      <c r="G7" s="164"/>
      <c r="H7" s="164"/>
      <c r="I7" s="164"/>
      <c r="J7" s="164"/>
      <c r="K7" s="164"/>
      <c r="L7" s="164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4">
        <f>'Kops a'!D9</f>
        <v>0</v>
      </c>
      <c r="E8" s="164"/>
      <c r="F8" s="164"/>
      <c r="G8" s="164"/>
      <c r="H8" s="164"/>
      <c r="I8" s="164"/>
      <c r="J8" s="164"/>
      <c r="K8" s="164"/>
      <c r="L8" s="164"/>
      <c r="M8" s="17"/>
      <c r="N8" s="17"/>
      <c r="O8" s="17"/>
      <c r="P8" s="17"/>
    </row>
    <row r="9" spans="1:16" ht="11.25" customHeight="1" x14ac:dyDescent="0.2">
      <c r="A9" s="150" t="s">
        <v>453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3">
        <f>P88</f>
        <v>0</v>
      </c>
      <c r="O9" s="163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A94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0" t="s">
        <v>23</v>
      </c>
      <c r="B12" s="158" t="s">
        <v>40</v>
      </c>
      <c r="C12" s="154" t="s">
        <v>41</v>
      </c>
      <c r="D12" s="161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57"/>
      <c r="B13" s="159"/>
      <c r="C13" s="160"/>
      <c r="D13" s="162"/>
      <c r="E13" s="14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94" t="s">
        <v>57</v>
      </c>
      <c r="D14" s="25"/>
      <c r="E14" s="64"/>
      <c r="F14" s="65"/>
      <c r="G14" s="63"/>
      <c r="H14" s="47">
        <f t="shared" ref="H14:H18" si="0">ROUND(F14*G14,2)</f>
        <v>0</v>
      </c>
      <c r="I14" s="63"/>
      <c r="J14" s="63"/>
      <c r="K14" s="48">
        <f t="shared" ref="K14:K70" si="1">SUM(H14:J14)</f>
        <v>0</v>
      </c>
      <c r="L14" s="49">
        <f t="shared" ref="L14:L70" si="2">ROUND(E14*F14,2)</f>
        <v>0</v>
      </c>
      <c r="M14" s="47">
        <f t="shared" ref="M14:M70" si="3">ROUND(H14*E14,2)</f>
        <v>0</v>
      </c>
      <c r="N14" s="47">
        <f t="shared" ref="N14:N70" si="4">ROUND(I14*E14,2)</f>
        <v>0</v>
      </c>
      <c r="O14" s="47">
        <f t="shared" ref="O14:O70" si="5">ROUND(J14*E14,2)</f>
        <v>0</v>
      </c>
      <c r="P14" s="48">
        <f t="shared" ref="P14:P70" si="6">SUM(M14:O14)</f>
        <v>0</v>
      </c>
    </row>
    <row r="15" spans="1:16" x14ac:dyDescent="0.2">
      <c r="A15" s="38">
        <v>1</v>
      </c>
      <c r="B15" s="39"/>
      <c r="C15" s="93" t="s">
        <v>208</v>
      </c>
      <c r="D15" s="25" t="s">
        <v>98</v>
      </c>
      <c r="E15" s="96">
        <v>33</v>
      </c>
      <c r="F15" s="65"/>
      <c r="G15" s="63"/>
      <c r="H15" s="47">
        <f t="shared" ref="H15:H78" si="7">ROUND(F15*G15,2)</f>
        <v>0</v>
      </c>
      <c r="I15" s="63"/>
      <c r="J15" s="63"/>
      <c r="K15" s="48">
        <f t="shared" ref="K15:K78" si="8">SUM(H15:J15)</f>
        <v>0</v>
      </c>
      <c r="L15" s="49">
        <f t="shared" ref="L15:L78" si="9">ROUND(E15*F15,2)</f>
        <v>0</v>
      </c>
      <c r="M15" s="47">
        <f t="shared" ref="M15:M78" si="10">ROUND(H15*E15,2)</f>
        <v>0</v>
      </c>
      <c r="N15" s="47">
        <f t="shared" ref="N15:N78" si="11">ROUND(I15*E15,2)</f>
        <v>0</v>
      </c>
      <c r="O15" s="47">
        <f t="shared" ref="O15:O78" si="12">ROUND(J15*E15,2)</f>
        <v>0</v>
      </c>
      <c r="P15" s="48">
        <f t="shared" ref="P15:P78" si="13">SUM(M15:O15)</f>
        <v>0</v>
      </c>
    </row>
    <row r="16" spans="1:16" ht="22.5" x14ac:dyDescent="0.2">
      <c r="A16" s="38">
        <v>2</v>
      </c>
      <c r="B16" s="39"/>
      <c r="C16" s="93" t="s">
        <v>209</v>
      </c>
      <c r="D16" s="25" t="s">
        <v>98</v>
      </c>
      <c r="E16" s="96">
        <v>15</v>
      </c>
      <c r="F16" s="65"/>
      <c r="G16" s="63"/>
      <c r="H16" s="47">
        <f t="shared" si="7"/>
        <v>0</v>
      </c>
      <c r="I16" s="63"/>
      <c r="J16" s="63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ht="22.5" x14ac:dyDescent="0.2">
      <c r="A17" s="38">
        <v>3</v>
      </c>
      <c r="B17" s="39"/>
      <c r="C17" s="93" t="s">
        <v>210</v>
      </c>
      <c r="D17" s="25" t="s">
        <v>98</v>
      </c>
      <c r="E17" s="96">
        <v>2</v>
      </c>
      <c r="F17" s="65"/>
      <c r="G17" s="63"/>
      <c r="H17" s="47">
        <f t="shared" si="7"/>
        <v>0</v>
      </c>
      <c r="I17" s="63"/>
      <c r="J17" s="63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ht="22.5" x14ac:dyDescent="0.2">
      <c r="A18" s="38">
        <v>4</v>
      </c>
      <c r="B18" s="39"/>
      <c r="C18" s="93" t="s">
        <v>211</v>
      </c>
      <c r="D18" s="25" t="s">
        <v>98</v>
      </c>
      <c r="E18" s="96">
        <v>10</v>
      </c>
      <c r="F18" s="65"/>
      <c r="G18" s="63"/>
      <c r="H18" s="47">
        <f t="shared" si="7"/>
        <v>0</v>
      </c>
      <c r="I18" s="63"/>
      <c r="J18" s="63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ht="22.5" x14ac:dyDescent="0.2">
      <c r="A19" s="38">
        <v>5</v>
      </c>
      <c r="B19" s="39"/>
      <c r="C19" s="93" t="s">
        <v>212</v>
      </c>
      <c r="D19" s="25" t="s">
        <v>82</v>
      </c>
      <c r="E19" s="96">
        <v>322</v>
      </c>
      <c r="F19" s="65"/>
      <c r="G19" s="63"/>
      <c r="H19" s="47">
        <f t="shared" si="7"/>
        <v>0</v>
      </c>
      <c r="I19" s="63"/>
      <c r="J19" s="63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x14ac:dyDescent="0.2">
      <c r="A20" s="38">
        <v>6</v>
      </c>
      <c r="B20" s="39"/>
      <c r="C20" s="93" t="s">
        <v>213</v>
      </c>
      <c r="D20" s="25" t="s">
        <v>98</v>
      </c>
      <c r="E20" s="96">
        <v>4</v>
      </c>
      <c r="F20" s="65"/>
      <c r="G20" s="63"/>
      <c r="H20" s="47">
        <f t="shared" si="7"/>
        <v>0</v>
      </c>
      <c r="I20" s="63"/>
      <c r="J20" s="63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x14ac:dyDescent="0.2">
      <c r="A21" s="38">
        <v>7</v>
      </c>
      <c r="B21" s="39"/>
      <c r="C21" s="93" t="s">
        <v>214</v>
      </c>
      <c r="D21" s="25" t="s">
        <v>98</v>
      </c>
      <c r="E21" s="96">
        <v>4</v>
      </c>
      <c r="F21" s="65"/>
      <c r="G21" s="63"/>
      <c r="H21" s="47">
        <f t="shared" si="7"/>
        <v>0</v>
      </c>
      <c r="I21" s="63"/>
      <c r="J21" s="63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x14ac:dyDescent="0.2">
      <c r="A22" s="38">
        <v>8</v>
      </c>
      <c r="B22" s="39"/>
      <c r="C22" s="93" t="s">
        <v>215</v>
      </c>
      <c r="D22" s="25" t="s">
        <v>98</v>
      </c>
      <c r="E22" s="96">
        <v>4</v>
      </c>
      <c r="F22" s="65"/>
      <c r="G22" s="63"/>
      <c r="H22" s="47">
        <f t="shared" si="7"/>
        <v>0</v>
      </c>
      <c r="I22" s="63"/>
      <c r="J22" s="63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x14ac:dyDescent="0.2">
      <c r="A23" s="38"/>
      <c r="B23" s="39"/>
      <c r="C23" s="94" t="s">
        <v>216</v>
      </c>
      <c r="D23" s="25"/>
      <c r="E23" s="96"/>
      <c r="F23" s="65"/>
      <c r="G23" s="63"/>
      <c r="H23" s="47">
        <f t="shared" si="7"/>
        <v>0</v>
      </c>
      <c r="I23" s="63"/>
      <c r="J23" s="63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22.5" x14ac:dyDescent="0.2">
      <c r="A24" s="38">
        <v>1</v>
      </c>
      <c r="B24" s="39"/>
      <c r="C24" s="93" t="s">
        <v>217</v>
      </c>
      <c r="D24" s="25" t="s">
        <v>218</v>
      </c>
      <c r="E24" s="96">
        <v>2</v>
      </c>
      <c r="F24" s="65"/>
      <c r="G24" s="63"/>
      <c r="H24" s="47">
        <f t="shared" si="7"/>
        <v>0</v>
      </c>
      <c r="I24" s="63"/>
      <c r="J24" s="63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</row>
    <row r="25" spans="1:16" ht="22.5" x14ac:dyDescent="0.2">
      <c r="A25" s="38">
        <v>2</v>
      </c>
      <c r="B25" s="39"/>
      <c r="C25" s="95" t="s">
        <v>423</v>
      </c>
      <c r="D25" s="25" t="s">
        <v>218</v>
      </c>
      <c r="E25" s="96">
        <f>E24</f>
        <v>2</v>
      </c>
      <c r="F25" s="65"/>
      <c r="G25" s="63"/>
      <c r="H25" s="47">
        <f t="shared" si="7"/>
        <v>0</v>
      </c>
      <c r="I25" s="63"/>
      <c r="J25" s="63"/>
      <c r="K25" s="48">
        <f t="shared" si="8"/>
        <v>0</v>
      </c>
      <c r="L25" s="49">
        <f t="shared" si="9"/>
        <v>0</v>
      </c>
      <c r="M25" s="47">
        <f t="shared" si="10"/>
        <v>0</v>
      </c>
      <c r="N25" s="47">
        <f t="shared" si="11"/>
        <v>0</v>
      </c>
      <c r="O25" s="47">
        <f t="shared" si="12"/>
        <v>0</v>
      </c>
      <c r="P25" s="48">
        <f t="shared" si="13"/>
        <v>0</v>
      </c>
    </row>
    <row r="26" spans="1:16" x14ac:dyDescent="0.2">
      <c r="A26" s="38">
        <v>3</v>
      </c>
      <c r="B26" s="39"/>
      <c r="C26" s="95" t="s">
        <v>219</v>
      </c>
      <c r="D26" s="25" t="s">
        <v>68</v>
      </c>
      <c r="E26" s="96">
        <v>1</v>
      </c>
      <c r="F26" s="65"/>
      <c r="G26" s="63"/>
      <c r="H26" s="47">
        <f t="shared" si="7"/>
        <v>0</v>
      </c>
      <c r="I26" s="63"/>
      <c r="J26" s="63"/>
      <c r="K26" s="48">
        <f t="shared" si="8"/>
        <v>0</v>
      </c>
      <c r="L26" s="49">
        <f t="shared" si="9"/>
        <v>0</v>
      </c>
      <c r="M26" s="47">
        <f t="shared" si="10"/>
        <v>0</v>
      </c>
      <c r="N26" s="47">
        <f t="shared" si="11"/>
        <v>0</v>
      </c>
      <c r="O26" s="47">
        <f t="shared" si="12"/>
        <v>0</v>
      </c>
      <c r="P26" s="48">
        <f t="shared" si="13"/>
        <v>0</v>
      </c>
    </row>
    <row r="27" spans="1:16" x14ac:dyDescent="0.2">
      <c r="A27" s="38">
        <v>4</v>
      </c>
      <c r="B27" s="39"/>
      <c r="C27" s="95" t="s">
        <v>220</v>
      </c>
      <c r="D27" s="25" t="s">
        <v>68</v>
      </c>
      <c r="E27" s="96">
        <v>1</v>
      </c>
      <c r="F27" s="65"/>
      <c r="G27" s="63"/>
      <c r="H27" s="47">
        <f t="shared" si="7"/>
        <v>0</v>
      </c>
      <c r="I27" s="63"/>
      <c r="J27" s="63"/>
      <c r="K27" s="48">
        <f t="shared" si="8"/>
        <v>0</v>
      </c>
      <c r="L27" s="49">
        <f t="shared" si="9"/>
        <v>0</v>
      </c>
      <c r="M27" s="47">
        <f t="shared" si="10"/>
        <v>0</v>
      </c>
      <c r="N27" s="47">
        <f t="shared" si="11"/>
        <v>0</v>
      </c>
      <c r="O27" s="47">
        <f t="shared" si="12"/>
        <v>0</v>
      </c>
      <c r="P27" s="48">
        <f t="shared" si="13"/>
        <v>0</v>
      </c>
    </row>
    <row r="28" spans="1:16" x14ac:dyDescent="0.2">
      <c r="A28" s="38">
        <v>5</v>
      </c>
      <c r="B28" s="39"/>
      <c r="C28" s="93" t="s">
        <v>221</v>
      </c>
      <c r="D28" s="25" t="s">
        <v>59</v>
      </c>
      <c r="E28" s="96">
        <v>1.67</v>
      </c>
      <c r="F28" s="65"/>
      <c r="G28" s="63"/>
      <c r="H28" s="47">
        <f t="shared" si="7"/>
        <v>0</v>
      </c>
      <c r="I28" s="63"/>
      <c r="J28" s="63"/>
      <c r="K28" s="48">
        <f t="shared" si="8"/>
        <v>0</v>
      </c>
      <c r="L28" s="49">
        <f t="shared" si="9"/>
        <v>0</v>
      </c>
      <c r="M28" s="47">
        <f t="shared" si="10"/>
        <v>0</v>
      </c>
      <c r="N28" s="47">
        <f t="shared" si="11"/>
        <v>0</v>
      </c>
      <c r="O28" s="47">
        <f t="shared" si="12"/>
        <v>0</v>
      </c>
      <c r="P28" s="48">
        <f t="shared" si="13"/>
        <v>0</v>
      </c>
    </row>
    <row r="29" spans="1:16" x14ac:dyDescent="0.2">
      <c r="A29" s="38">
        <v>6</v>
      </c>
      <c r="B29" s="39"/>
      <c r="C29" s="95" t="s">
        <v>424</v>
      </c>
      <c r="D29" s="25" t="s">
        <v>59</v>
      </c>
      <c r="E29" s="96">
        <f>1.02*1.1</f>
        <v>1.1200000000000001</v>
      </c>
      <c r="F29" s="65"/>
      <c r="G29" s="63"/>
      <c r="H29" s="47">
        <f t="shared" si="7"/>
        <v>0</v>
      </c>
      <c r="I29" s="63"/>
      <c r="J29" s="63"/>
      <c r="K29" s="48">
        <f t="shared" si="8"/>
        <v>0</v>
      </c>
      <c r="L29" s="49">
        <f t="shared" si="9"/>
        <v>0</v>
      </c>
      <c r="M29" s="47">
        <f t="shared" si="10"/>
        <v>0</v>
      </c>
      <c r="N29" s="47">
        <f t="shared" si="11"/>
        <v>0</v>
      </c>
      <c r="O29" s="47">
        <f t="shared" si="12"/>
        <v>0</v>
      </c>
      <c r="P29" s="48">
        <f t="shared" si="13"/>
        <v>0</v>
      </c>
    </row>
    <row r="30" spans="1:16" x14ac:dyDescent="0.2">
      <c r="A30" s="38">
        <v>7</v>
      </c>
      <c r="B30" s="39"/>
      <c r="C30" s="95" t="s">
        <v>222</v>
      </c>
      <c r="D30" s="25" t="s">
        <v>66</v>
      </c>
      <c r="E30" s="96">
        <f>E29*6</f>
        <v>6.72</v>
      </c>
      <c r="F30" s="65"/>
      <c r="G30" s="63"/>
      <c r="H30" s="47">
        <f t="shared" si="7"/>
        <v>0</v>
      </c>
      <c r="I30" s="63"/>
      <c r="J30" s="63"/>
      <c r="K30" s="48">
        <f t="shared" si="8"/>
        <v>0</v>
      </c>
      <c r="L30" s="49">
        <f t="shared" si="9"/>
        <v>0</v>
      </c>
      <c r="M30" s="47">
        <f t="shared" si="10"/>
        <v>0</v>
      </c>
      <c r="N30" s="47">
        <f t="shared" si="11"/>
        <v>0</v>
      </c>
      <c r="O30" s="47">
        <f t="shared" si="12"/>
        <v>0</v>
      </c>
      <c r="P30" s="48">
        <f t="shared" si="13"/>
        <v>0</v>
      </c>
    </row>
    <row r="31" spans="1:16" x14ac:dyDescent="0.2">
      <c r="A31" s="38">
        <v>8</v>
      </c>
      <c r="B31" s="39"/>
      <c r="C31" s="95" t="s">
        <v>223</v>
      </c>
      <c r="D31" s="25" t="s">
        <v>66</v>
      </c>
      <c r="E31" s="96">
        <f>E28*1.1</f>
        <v>1.84</v>
      </c>
      <c r="F31" s="65"/>
      <c r="G31" s="63"/>
      <c r="H31" s="47">
        <f t="shared" si="7"/>
        <v>0</v>
      </c>
      <c r="I31" s="63"/>
      <c r="J31" s="63"/>
      <c r="K31" s="48">
        <f t="shared" si="8"/>
        <v>0</v>
      </c>
      <c r="L31" s="49">
        <f t="shared" si="9"/>
        <v>0</v>
      </c>
      <c r="M31" s="47">
        <f t="shared" si="10"/>
        <v>0</v>
      </c>
      <c r="N31" s="47">
        <f t="shared" si="11"/>
        <v>0</v>
      </c>
      <c r="O31" s="47">
        <f t="shared" si="12"/>
        <v>0</v>
      </c>
      <c r="P31" s="48">
        <f t="shared" si="13"/>
        <v>0</v>
      </c>
    </row>
    <row r="32" spans="1:16" ht="22.5" x14ac:dyDescent="0.2">
      <c r="A32" s="38">
        <v>9</v>
      </c>
      <c r="B32" s="39"/>
      <c r="C32" s="95" t="s">
        <v>224</v>
      </c>
      <c r="D32" s="25" t="s">
        <v>68</v>
      </c>
      <c r="E32" s="96">
        <v>1</v>
      </c>
      <c r="F32" s="65"/>
      <c r="G32" s="63"/>
      <c r="H32" s="47">
        <f t="shared" si="7"/>
        <v>0</v>
      </c>
      <c r="I32" s="63"/>
      <c r="J32" s="63"/>
      <c r="K32" s="48">
        <f t="shared" si="8"/>
        <v>0</v>
      </c>
      <c r="L32" s="49">
        <f t="shared" si="9"/>
        <v>0</v>
      </c>
      <c r="M32" s="47">
        <f t="shared" si="10"/>
        <v>0</v>
      </c>
      <c r="N32" s="47">
        <f t="shared" si="11"/>
        <v>0</v>
      </c>
      <c r="O32" s="47">
        <f t="shared" si="12"/>
        <v>0</v>
      </c>
      <c r="P32" s="48">
        <f t="shared" si="13"/>
        <v>0</v>
      </c>
    </row>
    <row r="33" spans="1:16" ht="22.5" x14ac:dyDescent="0.2">
      <c r="A33" s="38">
        <v>10</v>
      </c>
      <c r="B33" s="39"/>
      <c r="C33" s="95" t="s">
        <v>225</v>
      </c>
      <c r="D33" s="25" t="s">
        <v>75</v>
      </c>
      <c r="E33" s="96">
        <f>E28*0.25</f>
        <v>0.42</v>
      </c>
      <c r="F33" s="65"/>
      <c r="G33" s="63"/>
      <c r="H33" s="47">
        <f t="shared" si="7"/>
        <v>0</v>
      </c>
      <c r="I33" s="63"/>
      <c r="J33" s="63"/>
      <c r="K33" s="48">
        <f t="shared" si="8"/>
        <v>0</v>
      </c>
      <c r="L33" s="49">
        <f t="shared" si="9"/>
        <v>0</v>
      </c>
      <c r="M33" s="47">
        <f t="shared" si="10"/>
        <v>0</v>
      </c>
      <c r="N33" s="47">
        <f t="shared" si="11"/>
        <v>0</v>
      </c>
      <c r="O33" s="47">
        <f t="shared" si="12"/>
        <v>0</v>
      </c>
      <c r="P33" s="48">
        <f t="shared" si="13"/>
        <v>0</v>
      </c>
    </row>
    <row r="34" spans="1:16" ht="22.5" x14ac:dyDescent="0.2">
      <c r="A34" s="38">
        <v>11</v>
      </c>
      <c r="B34" s="39"/>
      <c r="C34" s="95" t="s">
        <v>226</v>
      </c>
      <c r="D34" s="25" t="s">
        <v>75</v>
      </c>
      <c r="E34" s="96">
        <f>E28*0.35</f>
        <v>0.57999999999999996</v>
      </c>
      <c r="F34" s="65"/>
      <c r="G34" s="63"/>
      <c r="H34" s="47">
        <f t="shared" si="7"/>
        <v>0</v>
      </c>
      <c r="I34" s="63"/>
      <c r="J34" s="63"/>
      <c r="K34" s="48">
        <f t="shared" si="8"/>
        <v>0</v>
      </c>
      <c r="L34" s="49">
        <f t="shared" si="9"/>
        <v>0</v>
      </c>
      <c r="M34" s="47">
        <f t="shared" si="10"/>
        <v>0</v>
      </c>
      <c r="N34" s="47">
        <f t="shared" si="11"/>
        <v>0</v>
      </c>
      <c r="O34" s="47">
        <f t="shared" si="12"/>
        <v>0</v>
      </c>
      <c r="P34" s="48">
        <f t="shared" si="13"/>
        <v>0</v>
      </c>
    </row>
    <row r="35" spans="1:16" x14ac:dyDescent="0.2">
      <c r="A35" s="38"/>
      <c r="B35" s="39"/>
      <c r="C35" s="94" t="s">
        <v>227</v>
      </c>
      <c r="D35" s="25"/>
      <c r="E35" s="96"/>
      <c r="F35" s="65"/>
      <c r="G35" s="63"/>
      <c r="H35" s="47">
        <f t="shared" si="7"/>
        <v>0</v>
      </c>
      <c r="I35" s="63"/>
      <c r="J35" s="63"/>
      <c r="K35" s="48">
        <f t="shared" si="8"/>
        <v>0</v>
      </c>
      <c r="L35" s="49">
        <f t="shared" si="9"/>
        <v>0</v>
      </c>
      <c r="M35" s="47">
        <f t="shared" si="10"/>
        <v>0</v>
      </c>
      <c r="N35" s="47">
        <f t="shared" si="11"/>
        <v>0</v>
      </c>
      <c r="O35" s="47">
        <f t="shared" si="12"/>
        <v>0</v>
      </c>
      <c r="P35" s="48">
        <f t="shared" si="13"/>
        <v>0</v>
      </c>
    </row>
    <row r="36" spans="1:16" ht="22.5" x14ac:dyDescent="0.2">
      <c r="A36" s="38">
        <v>1</v>
      </c>
      <c r="B36" s="39"/>
      <c r="C36" s="93" t="s">
        <v>228</v>
      </c>
      <c r="D36" s="25" t="s">
        <v>218</v>
      </c>
      <c r="E36" s="96">
        <f>SUM(E37:E40)</f>
        <v>31</v>
      </c>
      <c r="F36" s="65"/>
      <c r="G36" s="63"/>
      <c r="H36" s="47">
        <f t="shared" si="7"/>
        <v>0</v>
      </c>
      <c r="I36" s="63"/>
      <c r="J36" s="63"/>
      <c r="K36" s="48">
        <f t="shared" si="8"/>
        <v>0</v>
      </c>
      <c r="L36" s="49">
        <f t="shared" si="9"/>
        <v>0</v>
      </c>
      <c r="M36" s="47">
        <f t="shared" si="10"/>
        <v>0</v>
      </c>
      <c r="N36" s="47">
        <f t="shared" si="11"/>
        <v>0</v>
      </c>
      <c r="O36" s="47">
        <f t="shared" si="12"/>
        <v>0</v>
      </c>
      <c r="P36" s="48">
        <f t="shared" si="13"/>
        <v>0</v>
      </c>
    </row>
    <row r="37" spans="1:16" ht="22.5" x14ac:dyDescent="0.2">
      <c r="A37" s="38">
        <v>2</v>
      </c>
      <c r="B37" s="39"/>
      <c r="C37" s="95" t="s">
        <v>425</v>
      </c>
      <c r="D37" s="25" t="s">
        <v>218</v>
      </c>
      <c r="E37" s="96">
        <v>14</v>
      </c>
      <c r="F37" s="65"/>
      <c r="G37" s="63"/>
      <c r="H37" s="47">
        <f t="shared" si="7"/>
        <v>0</v>
      </c>
      <c r="I37" s="63"/>
      <c r="J37" s="63"/>
      <c r="K37" s="48">
        <f t="shared" si="8"/>
        <v>0</v>
      </c>
      <c r="L37" s="49">
        <f t="shared" si="9"/>
        <v>0</v>
      </c>
      <c r="M37" s="47">
        <f t="shared" si="10"/>
        <v>0</v>
      </c>
      <c r="N37" s="47">
        <f t="shared" si="11"/>
        <v>0</v>
      </c>
      <c r="O37" s="47">
        <f t="shared" si="12"/>
        <v>0</v>
      </c>
      <c r="P37" s="48">
        <f t="shared" si="13"/>
        <v>0</v>
      </c>
    </row>
    <row r="38" spans="1:16" ht="22.5" x14ac:dyDescent="0.2">
      <c r="A38" s="38">
        <v>3</v>
      </c>
      <c r="B38" s="39"/>
      <c r="C38" s="95" t="s">
        <v>426</v>
      </c>
      <c r="D38" s="25" t="s">
        <v>218</v>
      </c>
      <c r="E38" s="96">
        <v>1</v>
      </c>
      <c r="F38" s="65"/>
      <c r="G38" s="63"/>
      <c r="H38" s="47">
        <f t="shared" si="7"/>
        <v>0</v>
      </c>
      <c r="I38" s="63"/>
      <c r="J38" s="63"/>
      <c r="K38" s="48">
        <f t="shared" si="8"/>
        <v>0</v>
      </c>
      <c r="L38" s="49">
        <f t="shared" si="9"/>
        <v>0</v>
      </c>
      <c r="M38" s="47">
        <f t="shared" si="10"/>
        <v>0</v>
      </c>
      <c r="N38" s="47">
        <f t="shared" si="11"/>
        <v>0</v>
      </c>
      <c r="O38" s="47">
        <f t="shared" si="12"/>
        <v>0</v>
      </c>
      <c r="P38" s="48">
        <f t="shared" si="13"/>
        <v>0</v>
      </c>
    </row>
    <row r="39" spans="1:16" ht="22.5" x14ac:dyDescent="0.2">
      <c r="A39" s="38">
        <v>4</v>
      </c>
      <c r="B39" s="39"/>
      <c r="C39" s="95" t="s">
        <v>427</v>
      </c>
      <c r="D39" s="25" t="s">
        <v>218</v>
      </c>
      <c r="E39" s="96">
        <v>13</v>
      </c>
      <c r="F39" s="65"/>
      <c r="G39" s="63"/>
      <c r="H39" s="47">
        <f t="shared" si="7"/>
        <v>0</v>
      </c>
      <c r="I39" s="63"/>
      <c r="J39" s="63"/>
      <c r="K39" s="48">
        <f t="shared" si="8"/>
        <v>0</v>
      </c>
      <c r="L39" s="49">
        <f t="shared" si="9"/>
        <v>0</v>
      </c>
      <c r="M39" s="47">
        <f t="shared" si="10"/>
        <v>0</v>
      </c>
      <c r="N39" s="47">
        <f t="shared" si="11"/>
        <v>0</v>
      </c>
      <c r="O39" s="47">
        <f t="shared" si="12"/>
        <v>0</v>
      </c>
      <c r="P39" s="48">
        <f t="shared" si="13"/>
        <v>0</v>
      </c>
    </row>
    <row r="40" spans="1:16" ht="22.5" x14ac:dyDescent="0.2">
      <c r="A40" s="38">
        <v>5</v>
      </c>
      <c r="B40" s="39"/>
      <c r="C40" s="95" t="s">
        <v>428</v>
      </c>
      <c r="D40" s="25" t="s">
        <v>218</v>
      </c>
      <c r="E40" s="96">
        <v>3</v>
      </c>
      <c r="F40" s="65"/>
      <c r="G40" s="63"/>
      <c r="H40" s="47">
        <f t="shared" si="7"/>
        <v>0</v>
      </c>
      <c r="I40" s="63"/>
      <c r="J40" s="63"/>
      <c r="K40" s="48">
        <f t="shared" si="8"/>
        <v>0</v>
      </c>
      <c r="L40" s="49">
        <f t="shared" si="9"/>
        <v>0</v>
      </c>
      <c r="M40" s="47">
        <f t="shared" si="10"/>
        <v>0</v>
      </c>
      <c r="N40" s="47">
        <f t="shared" si="11"/>
        <v>0</v>
      </c>
      <c r="O40" s="47">
        <f t="shared" si="12"/>
        <v>0</v>
      </c>
      <c r="P40" s="48">
        <f t="shared" si="13"/>
        <v>0</v>
      </c>
    </row>
    <row r="41" spans="1:16" x14ac:dyDescent="0.2">
      <c r="A41" s="38">
        <v>6</v>
      </c>
      <c r="B41" s="39"/>
      <c r="C41" s="95" t="s">
        <v>219</v>
      </c>
      <c r="D41" s="25" t="s">
        <v>68</v>
      </c>
      <c r="E41" s="96">
        <v>1</v>
      </c>
      <c r="F41" s="65"/>
      <c r="G41" s="63"/>
      <c r="H41" s="47">
        <f t="shared" si="7"/>
        <v>0</v>
      </c>
      <c r="I41" s="63"/>
      <c r="J41" s="63"/>
      <c r="K41" s="48">
        <f t="shared" si="8"/>
        <v>0</v>
      </c>
      <c r="L41" s="49">
        <f t="shared" si="9"/>
        <v>0</v>
      </c>
      <c r="M41" s="47">
        <f t="shared" si="10"/>
        <v>0</v>
      </c>
      <c r="N41" s="47">
        <f t="shared" si="11"/>
        <v>0</v>
      </c>
      <c r="O41" s="47">
        <f t="shared" si="12"/>
        <v>0</v>
      </c>
      <c r="P41" s="48">
        <f t="shared" si="13"/>
        <v>0</v>
      </c>
    </row>
    <row r="42" spans="1:16" x14ac:dyDescent="0.2">
      <c r="A42" s="38">
        <v>7</v>
      </c>
      <c r="B42" s="39"/>
      <c r="C42" s="95" t="s">
        <v>220</v>
      </c>
      <c r="D42" s="25" t="s">
        <v>68</v>
      </c>
      <c r="E42" s="96">
        <v>1</v>
      </c>
      <c r="F42" s="65"/>
      <c r="G42" s="63"/>
      <c r="H42" s="47">
        <f t="shared" si="7"/>
        <v>0</v>
      </c>
      <c r="I42" s="63"/>
      <c r="J42" s="63"/>
      <c r="K42" s="48">
        <f t="shared" si="8"/>
        <v>0</v>
      </c>
      <c r="L42" s="49">
        <f t="shared" si="9"/>
        <v>0</v>
      </c>
      <c r="M42" s="47">
        <f t="shared" si="10"/>
        <v>0</v>
      </c>
      <c r="N42" s="47">
        <f t="shared" si="11"/>
        <v>0</v>
      </c>
      <c r="O42" s="47">
        <f t="shared" si="12"/>
        <v>0</v>
      </c>
      <c r="P42" s="48">
        <f t="shared" si="13"/>
        <v>0</v>
      </c>
    </row>
    <row r="43" spans="1:16" ht="22.5" x14ac:dyDescent="0.2">
      <c r="A43" s="38">
        <v>8</v>
      </c>
      <c r="B43" s="39"/>
      <c r="C43" s="93" t="s">
        <v>229</v>
      </c>
      <c r="D43" s="25" t="s">
        <v>82</v>
      </c>
      <c r="E43" s="96">
        <v>53.4</v>
      </c>
      <c r="F43" s="65"/>
      <c r="G43" s="63"/>
      <c r="H43" s="47">
        <f t="shared" si="7"/>
        <v>0</v>
      </c>
      <c r="I43" s="63"/>
      <c r="J43" s="63"/>
      <c r="K43" s="48">
        <f t="shared" si="8"/>
        <v>0</v>
      </c>
      <c r="L43" s="49">
        <f t="shared" si="9"/>
        <v>0</v>
      </c>
      <c r="M43" s="47">
        <f t="shared" si="10"/>
        <v>0</v>
      </c>
      <c r="N43" s="47">
        <f t="shared" si="11"/>
        <v>0</v>
      </c>
      <c r="O43" s="47">
        <f t="shared" si="12"/>
        <v>0</v>
      </c>
      <c r="P43" s="48">
        <f t="shared" si="13"/>
        <v>0</v>
      </c>
    </row>
    <row r="44" spans="1:16" x14ac:dyDescent="0.2">
      <c r="A44" s="38">
        <v>9</v>
      </c>
      <c r="B44" s="39"/>
      <c r="C44" s="95" t="s">
        <v>429</v>
      </c>
      <c r="D44" s="25" t="s">
        <v>82</v>
      </c>
      <c r="E44" s="96">
        <f>E43*1.05</f>
        <v>56.07</v>
      </c>
      <c r="F44" s="65"/>
      <c r="G44" s="63"/>
      <c r="H44" s="47">
        <f t="shared" si="7"/>
        <v>0</v>
      </c>
      <c r="I44" s="63"/>
      <c r="J44" s="63"/>
      <c r="K44" s="48">
        <f t="shared" si="8"/>
        <v>0</v>
      </c>
      <c r="L44" s="49">
        <f t="shared" si="9"/>
        <v>0</v>
      </c>
      <c r="M44" s="47">
        <f t="shared" si="10"/>
        <v>0</v>
      </c>
      <c r="N44" s="47">
        <f t="shared" si="11"/>
        <v>0</v>
      </c>
      <c r="O44" s="47">
        <f t="shared" si="12"/>
        <v>0</v>
      </c>
      <c r="P44" s="48">
        <f t="shared" si="13"/>
        <v>0</v>
      </c>
    </row>
    <row r="45" spans="1:16" ht="22.5" x14ac:dyDescent="0.2">
      <c r="A45" s="38">
        <v>10</v>
      </c>
      <c r="B45" s="39"/>
      <c r="C45" s="95" t="s">
        <v>230</v>
      </c>
      <c r="D45" s="25" t="s">
        <v>68</v>
      </c>
      <c r="E45" s="96">
        <v>1</v>
      </c>
      <c r="F45" s="65"/>
      <c r="G45" s="63"/>
      <c r="H45" s="47">
        <f t="shared" si="7"/>
        <v>0</v>
      </c>
      <c r="I45" s="63"/>
      <c r="J45" s="63"/>
      <c r="K45" s="48">
        <f t="shared" si="8"/>
        <v>0</v>
      </c>
      <c r="L45" s="49">
        <f t="shared" si="9"/>
        <v>0</v>
      </c>
      <c r="M45" s="47">
        <f t="shared" si="10"/>
        <v>0</v>
      </c>
      <c r="N45" s="47">
        <f t="shared" si="11"/>
        <v>0</v>
      </c>
      <c r="O45" s="47">
        <f t="shared" si="12"/>
        <v>0</v>
      </c>
      <c r="P45" s="48">
        <f t="shared" si="13"/>
        <v>0</v>
      </c>
    </row>
    <row r="46" spans="1:16" x14ac:dyDescent="0.2">
      <c r="A46" s="38">
        <v>11</v>
      </c>
      <c r="B46" s="39"/>
      <c r="C46" s="93" t="s">
        <v>221</v>
      </c>
      <c r="D46" s="25" t="s">
        <v>59</v>
      </c>
      <c r="E46" s="96">
        <v>20.100000000000001</v>
      </c>
      <c r="F46" s="65"/>
      <c r="G46" s="63"/>
      <c r="H46" s="47">
        <f t="shared" si="7"/>
        <v>0</v>
      </c>
      <c r="I46" s="63"/>
      <c r="J46" s="63"/>
      <c r="K46" s="48">
        <f t="shared" si="8"/>
        <v>0</v>
      </c>
      <c r="L46" s="49">
        <f t="shared" si="9"/>
        <v>0</v>
      </c>
      <c r="M46" s="47">
        <f t="shared" si="10"/>
        <v>0</v>
      </c>
      <c r="N46" s="47">
        <f t="shared" si="11"/>
        <v>0</v>
      </c>
      <c r="O46" s="47">
        <f t="shared" si="12"/>
        <v>0</v>
      </c>
      <c r="P46" s="48">
        <f t="shared" si="13"/>
        <v>0</v>
      </c>
    </row>
    <row r="47" spans="1:16" x14ac:dyDescent="0.2">
      <c r="A47" s="38">
        <v>12</v>
      </c>
      <c r="B47" s="39"/>
      <c r="C47" s="95" t="s">
        <v>424</v>
      </c>
      <c r="D47" s="25" t="s">
        <v>59</v>
      </c>
      <c r="E47" s="96">
        <f>14.2*1.1</f>
        <v>15.62</v>
      </c>
      <c r="F47" s="65"/>
      <c r="G47" s="63"/>
      <c r="H47" s="47">
        <f t="shared" si="7"/>
        <v>0</v>
      </c>
      <c r="I47" s="63"/>
      <c r="J47" s="63"/>
      <c r="K47" s="48">
        <f t="shared" si="8"/>
        <v>0</v>
      </c>
      <c r="L47" s="49">
        <f t="shared" si="9"/>
        <v>0</v>
      </c>
      <c r="M47" s="47">
        <f t="shared" si="10"/>
        <v>0</v>
      </c>
      <c r="N47" s="47">
        <f t="shared" si="11"/>
        <v>0</v>
      </c>
      <c r="O47" s="47">
        <f t="shared" si="12"/>
        <v>0</v>
      </c>
      <c r="P47" s="48">
        <f t="shared" si="13"/>
        <v>0</v>
      </c>
    </row>
    <row r="48" spans="1:16" x14ac:dyDescent="0.2">
      <c r="A48" s="38">
        <v>13</v>
      </c>
      <c r="B48" s="39"/>
      <c r="C48" s="95" t="s">
        <v>222</v>
      </c>
      <c r="D48" s="25" t="s">
        <v>66</v>
      </c>
      <c r="E48" s="96">
        <f>E47*6</f>
        <v>93.72</v>
      </c>
      <c r="F48" s="65"/>
      <c r="G48" s="63"/>
      <c r="H48" s="47">
        <f t="shared" si="7"/>
        <v>0</v>
      </c>
      <c r="I48" s="63"/>
      <c r="J48" s="63"/>
      <c r="K48" s="48">
        <f t="shared" si="8"/>
        <v>0</v>
      </c>
      <c r="L48" s="49">
        <f t="shared" si="9"/>
        <v>0</v>
      </c>
      <c r="M48" s="47">
        <f t="shared" si="10"/>
        <v>0</v>
      </c>
      <c r="N48" s="47">
        <f t="shared" si="11"/>
        <v>0</v>
      </c>
      <c r="O48" s="47">
        <f t="shared" si="12"/>
        <v>0</v>
      </c>
      <c r="P48" s="48">
        <f t="shared" si="13"/>
        <v>0</v>
      </c>
    </row>
    <row r="49" spans="1:16" x14ac:dyDescent="0.2">
      <c r="A49" s="38">
        <v>14</v>
      </c>
      <c r="B49" s="39"/>
      <c r="C49" s="95" t="s">
        <v>223</v>
      </c>
      <c r="D49" s="25" t="s">
        <v>66</v>
      </c>
      <c r="E49" s="96">
        <f>E46*1.1</f>
        <v>22.11</v>
      </c>
      <c r="F49" s="65"/>
      <c r="G49" s="63"/>
      <c r="H49" s="47">
        <f t="shared" si="7"/>
        <v>0</v>
      </c>
      <c r="I49" s="63"/>
      <c r="J49" s="63"/>
      <c r="K49" s="48">
        <f t="shared" si="8"/>
        <v>0</v>
      </c>
      <c r="L49" s="49">
        <f t="shared" si="9"/>
        <v>0</v>
      </c>
      <c r="M49" s="47">
        <f t="shared" si="10"/>
        <v>0</v>
      </c>
      <c r="N49" s="47">
        <f t="shared" si="11"/>
        <v>0</v>
      </c>
      <c r="O49" s="47">
        <f t="shared" si="12"/>
        <v>0</v>
      </c>
      <c r="P49" s="48">
        <f t="shared" si="13"/>
        <v>0</v>
      </c>
    </row>
    <row r="50" spans="1:16" ht="22.5" x14ac:dyDescent="0.2">
      <c r="A50" s="38">
        <v>15</v>
      </c>
      <c r="B50" s="39"/>
      <c r="C50" s="95" t="s">
        <v>224</v>
      </c>
      <c r="D50" s="25" t="s">
        <v>68</v>
      </c>
      <c r="E50" s="96">
        <v>1</v>
      </c>
      <c r="F50" s="65"/>
      <c r="G50" s="63"/>
      <c r="H50" s="47">
        <f t="shared" si="7"/>
        <v>0</v>
      </c>
      <c r="I50" s="63"/>
      <c r="J50" s="63"/>
      <c r="K50" s="48">
        <f t="shared" si="8"/>
        <v>0</v>
      </c>
      <c r="L50" s="49">
        <f t="shared" si="9"/>
        <v>0</v>
      </c>
      <c r="M50" s="47">
        <f t="shared" si="10"/>
        <v>0</v>
      </c>
      <c r="N50" s="47">
        <f t="shared" si="11"/>
        <v>0</v>
      </c>
      <c r="O50" s="47">
        <f t="shared" si="12"/>
        <v>0</v>
      </c>
      <c r="P50" s="48">
        <f t="shared" si="13"/>
        <v>0</v>
      </c>
    </row>
    <row r="51" spans="1:16" ht="22.5" x14ac:dyDescent="0.2">
      <c r="A51" s="38">
        <v>16</v>
      </c>
      <c r="B51" s="39"/>
      <c r="C51" s="95" t="s">
        <v>225</v>
      </c>
      <c r="D51" s="25" t="s">
        <v>75</v>
      </c>
      <c r="E51" s="96">
        <f>E46*0.25</f>
        <v>5.03</v>
      </c>
      <c r="F51" s="65"/>
      <c r="G51" s="63"/>
      <c r="H51" s="47">
        <f t="shared" si="7"/>
        <v>0</v>
      </c>
      <c r="I51" s="63"/>
      <c r="J51" s="63"/>
      <c r="K51" s="48">
        <f t="shared" si="8"/>
        <v>0</v>
      </c>
      <c r="L51" s="49">
        <f t="shared" si="9"/>
        <v>0</v>
      </c>
      <c r="M51" s="47">
        <f t="shared" si="10"/>
        <v>0</v>
      </c>
      <c r="N51" s="47">
        <f t="shared" si="11"/>
        <v>0</v>
      </c>
      <c r="O51" s="47">
        <f t="shared" si="12"/>
        <v>0</v>
      </c>
      <c r="P51" s="48">
        <f t="shared" si="13"/>
        <v>0</v>
      </c>
    </row>
    <row r="52" spans="1:16" ht="22.5" x14ac:dyDescent="0.2">
      <c r="A52" s="38">
        <v>17</v>
      </c>
      <c r="B52" s="39"/>
      <c r="C52" s="95" t="s">
        <v>226</v>
      </c>
      <c r="D52" s="25" t="s">
        <v>75</v>
      </c>
      <c r="E52" s="96">
        <f>E46*0.35</f>
        <v>7.04</v>
      </c>
      <c r="F52" s="65"/>
      <c r="G52" s="63"/>
      <c r="H52" s="47">
        <f t="shared" si="7"/>
        <v>0</v>
      </c>
      <c r="I52" s="63"/>
      <c r="J52" s="63"/>
      <c r="K52" s="48">
        <f t="shared" si="8"/>
        <v>0</v>
      </c>
      <c r="L52" s="49">
        <f t="shared" si="9"/>
        <v>0</v>
      </c>
      <c r="M52" s="47">
        <f t="shared" si="10"/>
        <v>0</v>
      </c>
      <c r="N52" s="47">
        <f t="shared" si="11"/>
        <v>0</v>
      </c>
      <c r="O52" s="47">
        <f t="shared" si="12"/>
        <v>0</v>
      </c>
      <c r="P52" s="48">
        <f t="shared" si="13"/>
        <v>0</v>
      </c>
    </row>
    <row r="53" spans="1:16" ht="22.5" x14ac:dyDescent="0.2">
      <c r="A53" s="38">
        <v>18</v>
      </c>
      <c r="B53" s="39"/>
      <c r="C53" s="93" t="s">
        <v>231</v>
      </c>
      <c r="D53" s="25" t="s">
        <v>98</v>
      </c>
      <c r="E53" s="96">
        <v>8</v>
      </c>
      <c r="F53" s="65"/>
      <c r="G53" s="63"/>
      <c r="H53" s="47">
        <f t="shared" si="7"/>
        <v>0</v>
      </c>
      <c r="I53" s="63"/>
      <c r="J53" s="63"/>
      <c r="K53" s="48">
        <f t="shared" si="8"/>
        <v>0</v>
      </c>
      <c r="L53" s="49">
        <f t="shared" si="9"/>
        <v>0</v>
      </c>
      <c r="M53" s="47">
        <f t="shared" si="10"/>
        <v>0</v>
      </c>
      <c r="N53" s="47">
        <f t="shared" si="11"/>
        <v>0</v>
      </c>
      <c r="O53" s="47">
        <f t="shared" si="12"/>
        <v>0</v>
      </c>
      <c r="P53" s="48">
        <f t="shared" si="13"/>
        <v>0</v>
      </c>
    </row>
    <row r="54" spans="1:16" x14ac:dyDescent="0.2">
      <c r="A54" s="38"/>
      <c r="B54" s="39"/>
      <c r="C54" s="94" t="s">
        <v>232</v>
      </c>
      <c r="D54" s="25"/>
      <c r="E54" s="96"/>
      <c r="F54" s="65"/>
      <c r="G54" s="63"/>
      <c r="H54" s="47">
        <f t="shared" si="7"/>
        <v>0</v>
      </c>
      <c r="I54" s="63"/>
      <c r="J54" s="63"/>
      <c r="K54" s="48">
        <f t="shared" si="8"/>
        <v>0</v>
      </c>
      <c r="L54" s="49">
        <f t="shared" si="9"/>
        <v>0</v>
      </c>
      <c r="M54" s="47">
        <f t="shared" si="10"/>
        <v>0</v>
      </c>
      <c r="N54" s="47">
        <f t="shared" si="11"/>
        <v>0</v>
      </c>
      <c r="O54" s="47">
        <f t="shared" si="12"/>
        <v>0</v>
      </c>
      <c r="P54" s="48">
        <f t="shared" si="13"/>
        <v>0</v>
      </c>
    </row>
    <row r="55" spans="1:16" ht="22.5" x14ac:dyDescent="0.2">
      <c r="A55" s="38">
        <v>1</v>
      </c>
      <c r="B55" s="39"/>
      <c r="C55" s="93" t="s">
        <v>233</v>
      </c>
      <c r="D55" s="25" t="s">
        <v>218</v>
      </c>
      <c r="E55" s="96">
        <f>SUM(E56:E58)</f>
        <v>36</v>
      </c>
      <c r="F55" s="65"/>
      <c r="G55" s="63"/>
      <c r="H55" s="47">
        <f t="shared" si="7"/>
        <v>0</v>
      </c>
      <c r="I55" s="63"/>
      <c r="J55" s="63"/>
      <c r="K55" s="48">
        <f t="shared" si="8"/>
        <v>0</v>
      </c>
      <c r="L55" s="49">
        <f t="shared" si="9"/>
        <v>0</v>
      </c>
      <c r="M55" s="47">
        <f t="shared" si="10"/>
        <v>0</v>
      </c>
      <c r="N55" s="47">
        <f t="shared" si="11"/>
        <v>0</v>
      </c>
      <c r="O55" s="47">
        <f t="shared" si="12"/>
        <v>0</v>
      </c>
      <c r="P55" s="48">
        <f t="shared" si="13"/>
        <v>0</v>
      </c>
    </row>
    <row r="56" spans="1:16" ht="22.5" x14ac:dyDescent="0.2">
      <c r="A56" s="38">
        <v>2</v>
      </c>
      <c r="B56" s="39"/>
      <c r="C56" s="95" t="s">
        <v>430</v>
      </c>
      <c r="D56" s="25" t="s">
        <v>218</v>
      </c>
      <c r="E56" s="96">
        <v>12</v>
      </c>
      <c r="F56" s="65"/>
      <c r="G56" s="63"/>
      <c r="H56" s="47">
        <f t="shared" si="7"/>
        <v>0</v>
      </c>
      <c r="I56" s="63"/>
      <c r="J56" s="63"/>
      <c r="K56" s="48">
        <f t="shared" si="8"/>
        <v>0</v>
      </c>
      <c r="L56" s="49">
        <f t="shared" si="9"/>
        <v>0</v>
      </c>
      <c r="M56" s="47">
        <f t="shared" si="10"/>
        <v>0</v>
      </c>
      <c r="N56" s="47">
        <f t="shared" si="11"/>
        <v>0</v>
      </c>
      <c r="O56" s="47">
        <f t="shared" si="12"/>
        <v>0</v>
      </c>
      <c r="P56" s="48">
        <f t="shared" si="13"/>
        <v>0</v>
      </c>
    </row>
    <row r="57" spans="1:16" ht="22.5" x14ac:dyDescent="0.2">
      <c r="A57" s="38">
        <v>3</v>
      </c>
      <c r="B57" s="39"/>
      <c r="C57" s="95" t="s">
        <v>431</v>
      </c>
      <c r="D57" s="25" t="s">
        <v>218</v>
      </c>
      <c r="E57" s="96">
        <v>16</v>
      </c>
      <c r="F57" s="65"/>
      <c r="G57" s="63"/>
      <c r="H57" s="47">
        <f t="shared" si="7"/>
        <v>0</v>
      </c>
      <c r="I57" s="63"/>
      <c r="J57" s="63"/>
      <c r="K57" s="48">
        <f t="shared" si="8"/>
        <v>0</v>
      </c>
      <c r="L57" s="49">
        <f t="shared" si="9"/>
        <v>0</v>
      </c>
      <c r="M57" s="47">
        <f t="shared" si="10"/>
        <v>0</v>
      </c>
      <c r="N57" s="47">
        <f t="shared" si="11"/>
        <v>0</v>
      </c>
      <c r="O57" s="47">
        <f t="shared" si="12"/>
        <v>0</v>
      </c>
      <c r="P57" s="48">
        <f t="shared" si="13"/>
        <v>0</v>
      </c>
    </row>
    <row r="58" spans="1:16" ht="22.5" x14ac:dyDescent="0.2">
      <c r="A58" s="38">
        <v>4</v>
      </c>
      <c r="B58" s="39"/>
      <c r="C58" s="95" t="s">
        <v>432</v>
      </c>
      <c r="D58" s="25" t="s">
        <v>218</v>
      </c>
      <c r="E58" s="96">
        <v>8</v>
      </c>
      <c r="F58" s="65"/>
      <c r="G58" s="63"/>
      <c r="H58" s="47">
        <f t="shared" si="7"/>
        <v>0</v>
      </c>
      <c r="I58" s="63"/>
      <c r="J58" s="63"/>
      <c r="K58" s="48">
        <f t="shared" si="8"/>
        <v>0</v>
      </c>
      <c r="L58" s="49">
        <f t="shared" si="9"/>
        <v>0</v>
      </c>
      <c r="M58" s="47">
        <f t="shared" si="10"/>
        <v>0</v>
      </c>
      <c r="N58" s="47">
        <f t="shared" si="11"/>
        <v>0</v>
      </c>
      <c r="O58" s="47">
        <f t="shared" si="12"/>
        <v>0</v>
      </c>
      <c r="P58" s="48">
        <f t="shared" si="13"/>
        <v>0</v>
      </c>
    </row>
    <row r="59" spans="1:16" x14ac:dyDescent="0.2">
      <c r="A59" s="38">
        <v>5</v>
      </c>
      <c r="B59" s="39"/>
      <c r="C59" s="95" t="s">
        <v>219</v>
      </c>
      <c r="D59" s="25" t="s">
        <v>68</v>
      </c>
      <c r="E59" s="96">
        <v>1</v>
      </c>
      <c r="F59" s="65"/>
      <c r="G59" s="63"/>
      <c r="H59" s="47">
        <f t="shared" si="7"/>
        <v>0</v>
      </c>
      <c r="I59" s="63"/>
      <c r="J59" s="63"/>
      <c r="K59" s="48">
        <f t="shared" si="8"/>
        <v>0</v>
      </c>
      <c r="L59" s="49">
        <f t="shared" si="9"/>
        <v>0</v>
      </c>
      <c r="M59" s="47">
        <f t="shared" si="10"/>
        <v>0</v>
      </c>
      <c r="N59" s="47">
        <f t="shared" si="11"/>
        <v>0</v>
      </c>
      <c r="O59" s="47">
        <f t="shared" si="12"/>
        <v>0</v>
      </c>
      <c r="P59" s="48">
        <f t="shared" si="13"/>
        <v>0</v>
      </c>
    </row>
    <row r="60" spans="1:16" x14ac:dyDescent="0.2">
      <c r="A60" s="38">
        <v>6</v>
      </c>
      <c r="B60" s="39"/>
      <c r="C60" s="95" t="s">
        <v>220</v>
      </c>
      <c r="D60" s="25" t="s">
        <v>68</v>
      </c>
      <c r="E60" s="96">
        <v>1</v>
      </c>
      <c r="F60" s="65"/>
      <c r="G60" s="63"/>
      <c r="H60" s="47">
        <f t="shared" si="7"/>
        <v>0</v>
      </c>
      <c r="I60" s="63"/>
      <c r="J60" s="63"/>
      <c r="K60" s="48">
        <f t="shared" si="8"/>
        <v>0</v>
      </c>
      <c r="L60" s="49">
        <f t="shared" si="9"/>
        <v>0</v>
      </c>
      <c r="M60" s="47">
        <f t="shared" si="10"/>
        <v>0</v>
      </c>
      <c r="N60" s="47">
        <f t="shared" si="11"/>
        <v>0</v>
      </c>
      <c r="O60" s="47">
        <f t="shared" si="12"/>
        <v>0</v>
      </c>
      <c r="P60" s="48">
        <f t="shared" si="13"/>
        <v>0</v>
      </c>
    </row>
    <row r="61" spans="1:16" ht="22.5" x14ac:dyDescent="0.2">
      <c r="A61" s="38">
        <v>7</v>
      </c>
      <c r="B61" s="39"/>
      <c r="C61" s="93" t="s">
        <v>229</v>
      </c>
      <c r="D61" s="25" t="s">
        <v>82</v>
      </c>
      <c r="E61" s="96">
        <v>212.6</v>
      </c>
      <c r="F61" s="65"/>
      <c r="G61" s="63"/>
      <c r="H61" s="47">
        <f t="shared" si="7"/>
        <v>0</v>
      </c>
      <c r="I61" s="63"/>
      <c r="J61" s="63"/>
      <c r="K61" s="48">
        <f t="shared" si="8"/>
        <v>0</v>
      </c>
      <c r="L61" s="49">
        <f t="shared" si="9"/>
        <v>0</v>
      </c>
      <c r="M61" s="47">
        <f t="shared" si="10"/>
        <v>0</v>
      </c>
      <c r="N61" s="47">
        <f t="shared" si="11"/>
        <v>0</v>
      </c>
      <c r="O61" s="47">
        <f t="shared" si="12"/>
        <v>0</v>
      </c>
      <c r="P61" s="48">
        <f t="shared" si="13"/>
        <v>0</v>
      </c>
    </row>
    <row r="62" spans="1:16" x14ac:dyDescent="0.2">
      <c r="A62" s="38">
        <v>8</v>
      </c>
      <c r="B62" s="39"/>
      <c r="C62" s="95" t="s">
        <v>429</v>
      </c>
      <c r="D62" s="25" t="s">
        <v>82</v>
      </c>
      <c r="E62" s="96">
        <f>E61*1.05</f>
        <v>223.23</v>
      </c>
      <c r="F62" s="65"/>
      <c r="G62" s="63"/>
      <c r="H62" s="47">
        <f t="shared" si="7"/>
        <v>0</v>
      </c>
      <c r="I62" s="63"/>
      <c r="J62" s="63"/>
      <c r="K62" s="48">
        <f t="shared" si="8"/>
        <v>0</v>
      </c>
      <c r="L62" s="49">
        <f t="shared" si="9"/>
        <v>0</v>
      </c>
      <c r="M62" s="47">
        <f t="shared" si="10"/>
        <v>0</v>
      </c>
      <c r="N62" s="47">
        <f t="shared" si="11"/>
        <v>0</v>
      </c>
      <c r="O62" s="47">
        <f t="shared" si="12"/>
        <v>0</v>
      </c>
      <c r="P62" s="48">
        <f t="shared" si="13"/>
        <v>0</v>
      </c>
    </row>
    <row r="63" spans="1:16" ht="22.5" x14ac:dyDescent="0.2">
      <c r="A63" s="38">
        <v>9</v>
      </c>
      <c r="B63" s="39"/>
      <c r="C63" s="95" t="s">
        <v>230</v>
      </c>
      <c r="D63" s="25" t="s">
        <v>68</v>
      </c>
      <c r="E63" s="96">
        <v>1</v>
      </c>
      <c r="F63" s="65"/>
      <c r="G63" s="63"/>
      <c r="H63" s="47">
        <f t="shared" si="7"/>
        <v>0</v>
      </c>
      <c r="I63" s="63"/>
      <c r="J63" s="63"/>
      <c r="K63" s="48">
        <f t="shared" si="8"/>
        <v>0</v>
      </c>
      <c r="L63" s="49">
        <f t="shared" si="9"/>
        <v>0</v>
      </c>
      <c r="M63" s="47">
        <f t="shared" si="10"/>
        <v>0</v>
      </c>
      <c r="N63" s="47">
        <f t="shared" si="11"/>
        <v>0</v>
      </c>
      <c r="O63" s="47">
        <f t="shared" si="12"/>
        <v>0</v>
      </c>
      <c r="P63" s="48">
        <f t="shared" si="13"/>
        <v>0</v>
      </c>
    </row>
    <row r="64" spans="1:16" x14ac:dyDescent="0.2">
      <c r="A64" s="38">
        <v>10</v>
      </c>
      <c r="B64" s="39"/>
      <c r="C64" s="93" t="s">
        <v>234</v>
      </c>
      <c r="D64" s="25" t="s">
        <v>82</v>
      </c>
      <c r="E64" s="96">
        <v>313.39999999999998</v>
      </c>
      <c r="F64" s="65"/>
      <c r="G64" s="63"/>
      <c r="H64" s="47">
        <f t="shared" si="7"/>
        <v>0</v>
      </c>
      <c r="I64" s="63"/>
      <c r="J64" s="63"/>
      <c r="K64" s="48">
        <f t="shared" si="8"/>
        <v>0</v>
      </c>
      <c r="L64" s="49">
        <f t="shared" si="9"/>
        <v>0</v>
      </c>
      <c r="M64" s="47">
        <f t="shared" si="10"/>
        <v>0</v>
      </c>
      <c r="N64" s="47">
        <f t="shared" si="11"/>
        <v>0</v>
      </c>
      <c r="O64" s="47">
        <f t="shared" si="12"/>
        <v>0</v>
      </c>
      <c r="P64" s="48">
        <f t="shared" si="13"/>
        <v>0</v>
      </c>
    </row>
    <row r="65" spans="1:16" x14ac:dyDescent="0.2">
      <c r="A65" s="38">
        <v>11</v>
      </c>
      <c r="B65" s="39"/>
      <c r="C65" s="93" t="s">
        <v>235</v>
      </c>
      <c r="D65" s="25" t="s">
        <v>59</v>
      </c>
      <c r="E65" s="96">
        <v>255.1</v>
      </c>
      <c r="F65" s="65"/>
      <c r="G65" s="63"/>
      <c r="H65" s="47">
        <f t="shared" si="7"/>
        <v>0</v>
      </c>
      <c r="I65" s="63"/>
      <c r="J65" s="63"/>
      <c r="K65" s="48">
        <f t="shared" si="8"/>
        <v>0</v>
      </c>
      <c r="L65" s="49">
        <f t="shared" si="9"/>
        <v>0</v>
      </c>
      <c r="M65" s="47">
        <f t="shared" si="10"/>
        <v>0</v>
      </c>
      <c r="N65" s="47">
        <f t="shared" si="11"/>
        <v>0</v>
      </c>
      <c r="O65" s="47">
        <f t="shared" si="12"/>
        <v>0</v>
      </c>
      <c r="P65" s="48">
        <f t="shared" si="13"/>
        <v>0</v>
      </c>
    </row>
    <row r="66" spans="1:16" ht="22.5" x14ac:dyDescent="0.2">
      <c r="A66" s="38">
        <v>12</v>
      </c>
      <c r="B66" s="39"/>
      <c r="C66" s="95" t="s">
        <v>236</v>
      </c>
      <c r="D66" s="25" t="s">
        <v>66</v>
      </c>
      <c r="E66" s="96">
        <f>E65*3.5</f>
        <v>892.85</v>
      </c>
      <c r="F66" s="65"/>
      <c r="G66" s="63"/>
      <c r="H66" s="47">
        <f t="shared" si="7"/>
        <v>0</v>
      </c>
      <c r="I66" s="63"/>
      <c r="J66" s="63"/>
      <c r="K66" s="48">
        <f t="shared" si="8"/>
        <v>0</v>
      </c>
      <c r="L66" s="49">
        <f t="shared" si="9"/>
        <v>0</v>
      </c>
      <c r="M66" s="47">
        <f t="shared" si="10"/>
        <v>0</v>
      </c>
      <c r="N66" s="47">
        <f t="shared" si="11"/>
        <v>0</v>
      </c>
      <c r="O66" s="47">
        <f t="shared" si="12"/>
        <v>0</v>
      </c>
      <c r="P66" s="48">
        <f t="shared" si="13"/>
        <v>0</v>
      </c>
    </row>
    <row r="67" spans="1:16" x14ac:dyDescent="0.2">
      <c r="A67" s="38">
        <v>13</v>
      </c>
      <c r="B67" s="39"/>
      <c r="C67" s="95" t="s">
        <v>237</v>
      </c>
      <c r="D67" s="25" t="s">
        <v>66</v>
      </c>
      <c r="E67" s="96">
        <f>E65*1.1</f>
        <v>280.61</v>
      </c>
      <c r="F67" s="65"/>
      <c r="G67" s="63"/>
      <c r="H67" s="47">
        <f t="shared" si="7"/>
        <v>0</v>
      </c>
      <c r="I67" s="63"/>
      <c r="J67" s="63"/>
      <c r="K67" s="48">
        <f t="shared" si="8"/>
        <v>0</v>
      </c>
      <c r="L67" s="49">
        <f t="shared" si="9"/>
        <v>0</v>
      </c>
      <c r="M67" s="47">
        <f t="shared" si="10"/>
        <v>0</v>
      </c>
      <c r="N67" s="47">
        <f t="shared" si="11"/>
        <v>0</v>
      </c>
      <c r="O67" s="47">
        <f t="shared" si="12"/>
        <v>0</v>
      </c>
      <c r="P67" s="48">
        <f t="shared" si="13"/>
        <v>0</v>
      </c>
    </row>
    <row r="68" spans="1:16" x14ac:dyDescent="0.2">
      <c r="A68" s="38">
        <v>14</v>
      </c>
      <c r="B68" s="39"/>
      <c r="C68" s="95" t="s">
        <v>83</v>
      </c>
      <c r="D68" s="25" t="s">
        <v>68</v>
      </c>
      <c r="E68" s="96">
        <v>1</v>
      </c>
      <c r="F68" s="65"/>
      <c r="G68" s="63"/>
      <c r="H68" s="47">
        <f t="shared" si="7"/>
        <v>0</v>
      </c>
      <c r="I68" s="63"/>
      <c r="J68" s="63"/>
      <c r="K68" s="48">
        <f t="shared" si="8"/>
        <v>0</v>
      </c>
      <c r="L68" s="49">
        <f t="shared" si="9"/>
        <v>0</v>
      </c>
      <c r="M68" s="47">
        <f t="shared" si="10"/>
        <v>0</v>
      </c>
      <c r="N68" s="47">
        <f t="shared" si="11"/>
        <v>0</v>
      </c>
      <c r="O68" s="47">
        <f t="shared" si="12"/>
        <v>0</v>
      </c>
      <c r="P68" s="48">
        <f t="shared" si="13"/>
        <v>0</v>
      </c>
    </row>
    <row r="69" spans="1:16" ht="22.5" x14ac:dyDescent="0.2">
      <c r="A69" s="38">
        <v>15</v>
      </c>
      <c r="B69" s="39"/>
      <c r="C69" s="95" t="s">
        <v>225</v>
      </c>
      <c r="D69" s="25" t="s">
        <v>75</v>
      </c>
      <c r="E69" s="96">
        <f>E65*0.25</f>
        <v>63.78</v>
      </c>
      <c r="F69" s="65"/>
      <c r="G69" s="63"/>
      <c r="H69" s="47">
        <f t="shared" si="7"/>
        <v>0</v>
      </c>
      <c r="I69" s="63"/>
      <c r="J69" s="63"/>
      <c r="K69" s="48">
        <f t="shared" si="8"/>
        <v>0</v>
      </c>
      <c r="L69" s="49">
        <f t="shared" si="9"/>
        <v>0</v>
      </c>
      <c r="M69" s="47">
        <f t="shared" si="10"/>
        <v>0</v>
      </c>
      <c r="N69" s="47">
        <f t="shared" si="11"/>
        <v>0</v>
      </c>
      <c r="O69" s="47">
        <f t="shared" si="12"/>
        <v>0</v>
      </c>
      <c r="P69" s="48">
        <f t="shared" si="13"/>
        <v>0</v>
      </c>
    </row>
    <row r="70" spans="1:16" ht="22.5" x14ac:dyDescent="0.2">
      <c r="A70" s="38">
        <v>16</v>
      </c>
      <c r="B70" s="39"/>
      <c r="C70" s="95" t="s">
        <v>226</v>
      </c>
      <c r="D70" s="25" t="s">
        <v>75</v>
      </c>
      <c r="E70" s="96">
        <f>E65*0.35</f>
        <v>89.29</v>
      </c>
      <c r="F70" s="65"/>
      <c r="G70" s="63"/>
      <c r="H70" s="47">
        <f t="shared" si="7"/>
        <v>0</v>
      </c>
      <c r="I70" s="63"/>
      <c r="J70" s="63"/>
      <c r="K70" s="48">
        <f t="shared" si="8"/>
        <v>0</v>
      </c>
      <c r="L70" s="49">
        <f t="shared" si="9"/>
        <v>0</v>
      </c>
      <c r="M70" s="47">
        <f t="shared" si="10"/>
        <v>0</v>
      </c>
      <c r="N70" s="47">
        <f t="shared" si="11"/>
        <v>0</v>
      </c>
      <c r="O70" s="47">
        <f t="shared" si="12"/>
        <v>0</v>
      </c>
      <c r="P70" s="48">
        <f t="shared" si="13"/>
        <v>0</v>
      </c>
    </row>
    <row r="71" spans="1:16" x14ac:dyDescent="0.2">
      <c r="A71" s="38"/>
      <c r="B71" s="39"/>
      <c r="C71" s="94" t="s">
        <v>238</v>
      </c>
      <c r="D71" s="25"/>
      <c r="E71" s="96"/>
      <c r="F71" s="65"/>
      <c r="G71" s="63"/>
      <c r="H71" s="47">
        <f t="shared" si="7"/>
        <v>0</v>
      </c>
      <c r="I71" s="63"/>
      <c r="J71" s="63"/>
      <c r="K71" s="48">
        <f t="shared" si="8"/>
        <v>0</v>
      </c>
      <c r="L71" s="49">
        <f t="shared" si="9"/>
        <v>0</v>
      </c>
      <c r="M71" s="47">
        <f t="shared" si="10"/>
        <v>0</v>
      </c>
      <c r="N71" s="47">
        <f t="shared" si="11"/>
        <v>0</v>
      </c>
      <c r="O71" s="47">
        <f t="shared" si="12"/>
        <v>0</v>
      </c>
      <c r="P71" s="48">
        <f t="shared" si="13"/>
        <v>0</v>
      </c>
    </row>
    <row r="72" spans="1:16" ht="22.5" x14ac:dyDescent="0.2">
      <c r="A72" s="38">
        <v>1</v>
      </c>
      <c r="B72" s="39"/>
      <c r="C72" s="93" t="s">
        <v>239</v>
      </c>
      <c r="D72" s="25" t="s">
        <v>98</v>
      </c>
      <c r="E72" s="96">
        <v>4</v>
      </c>
      <c r="F72" s="65"/>
      <c r="G72" s="63"/>
      <c r="H72" s="47">
        <f t="shared" si="7"/>
        <v>0</v>
      </c>
      <c r="I72" s="63"/>
      <c r="J72" s="63"/>
      <c r="K72" s="48">
        <f t="shared" si="8"/>
        <v>0</v>
      </c>
      <c r="L72" s="49">
        <f t="shared" si="9"/>
        <v>0</v>
      </c>
      <c r="M72" s="47">
        <f t="shared" si="10"/>
        <v>0</v>
      </c>
      <c r="N72" s="47">
        <f t="shared" si="11"/>
        <v>0</v>
      </c>
      <c r="O72" s="47">
        <f t="shared" si="12"/>
        <v>0</v>
      </c>
      <c r="P72" s="48">
        <f t="shared" si="13"/>
        <v>0</v>
      </c>
    </row>
    <row r="73" spans="1:16" ht="22.5" x14ac:dyDescent="0.2">
      <c r="A73" s="38">
        <v>2</v>
      </c>
      <c r="B73" s="39"/>
      <c r="C73" s="95" t="s">
        <v>433</v>
      </c>
      <c r="D73" s="25" t="s">
        <v>98</v>
      </c>
      <c r="E73" s="96">
        <f>E72</f>
        <v>4</v>
      </c>
      <c r="F73" s="65"/>
      <c r="G73" s="63"/>
      <c r="H73" s="47">
        <f t="shared" si="7"/>
        <v>0</v>
      </c>
      <c r="I73" s="63"/>
      <c r="J73" s="63"/>
      <c r="K73" s="48">
        <f t="shared" si="8"/>
        <v>0</v>
      </c>
      <c r="L73" s="49">
        <f t="shared" si="9"/>
        <v>0</v>
      </c>
      <c r="M73" s="47">
        <f t="shared" si="10"/>
        <v>0</v>
      </c>
      <c r="N73" s="47">
        <f t="shared" si="11"/>
        <v>0</v>
      </c>
      <c r="O73" s="47">
        <f t="shared" si="12"/>
        <v>0</v>
      </c>
      <c r="P73" s="48">
        <f t="shared" si="13"/>
        <v>0</v>
      </c>
    </row>
    <row r="74" spans="1:16" x14ac:dyDescent="0.2">
      <c r="A74" s="38">
        <v>3</v>
      </c>
      <c r="B74" s="39"/>
      <c r="C74" s="95" t="s">
        <v>240</v>
      </c>
      <c r="D74" s="25" t="s">
        <v>68</v>
      </c>
      <c r="E74" s="96">
        <v>4</v>
      </c>
      <c r="F74" s="65"/>
      <c r="G74" s="63"/>
      <c r="H74" s="47">
        <f t="shared" si="7"/>
        <v>0</v>
      </c>
      <c r="I74" s="63"/>
      <c r="J74" s="63"/>
      <c r="K74" s="48">
        <f t="shared" si="8"/>
        <v>0</v>
      </c>
      <c r="L74" s="49">
        <f t="shared" si="9"/>
        <v>0</v>
      </c>
      <c r="M74" s="47">
        <f t="shared" si="10"/>
        <v>0</v>
      </c>
      <c r="N74" s="47">
        <f t="shared" si="11"/>
        <v>0</v>
      </c>
      <c r="O74" s="47">
        <f t="shared" si="12"/>
        <v>0</v>
      </c>
      <c r="P74" s="48">
        <f t="shared" si="13"/>
        <v>0</v>
      </c>
    </row>
    <row r="75" spans="1:16" x14ac:dyDescent="0.2">
      <c r="A75" s="38">
        <v>4</v>
      </c>
      <c r="B75" s="39"/>
      <c r="C75" s="95" t="s">
        <v>241</v>
      </c>
      <c r="D75" s="25" t="s">
        <v>98</v>
      </c>
      <c r="E75" s="96">
        <f>E72</f>
        <v>4</v>
      </c>
      <c r="F75" s="65"/>
      <c r="G75" s="63"/>
      <c r="H75" s="47">
        <f t="shared" si="7"/>
        <v>0</v>
      </c>
      <c r="I75" s="63"/>
      <c r="J75" s="63"/>
      <c r="K75" s="48">
        <f t="shared" si="8"/>
        <v>0</v>
      </c>
      <c r="L75" s="49">
        <f t="shared" si="9"/>
        <v>0</v>
      </c>
      <c r="M75" s="47">
        <f t="shared" si="10"/>
        <v>0</v>
      </c>
      <c r="N75" s="47">
        <f t="shared" si="11"/>
        <v>0</v>
      </c>
      <c r="O75" s="47">
        <f t="shared" si="12"/>
        <v>0</v>
      </c>
      <c r="P75" s="48">
        <f t="shared" si="13"/>
        <v>0</v>
      </c>
    </row>
    <row r="76" spans="1:16" x14ac:dyDescent="0.2">
      <c r="A76" s="38">
        <v>5</v>
      </c>
      <c r="B76" s="39"/>
      <c r="C76" s="95" t="s">
        <v>242</v>
      </c>
      <c r="D76" s="25" t="s">
        <v>68</v>
      </c>
      <c r="E76" s="96">
        <v>4</v>
      </c>
      <c r="F76" s="65"/>
      <c r="G76" s="63"/>
      <c r="H76" s="47">
        <f t="shared" si="7"/>
        <v>0</v>
      </c>
      <c r="I76" s="63"/>
      <c r="J76" s="63"/>
      <c r="K76" s="48">
        <f t="shared" si="8"/>
        <v>0</v>
      </c>
      <c r="L76" s="49">
        <f t="shared" si="9"/>
        <v>0</v>
      </c>
      <c r="M76" s="47">
        <f t="shared" si="10"/>
        <v>0</v>
      </c>
      <c r="N76" s="47">
        <f t="shared" si="11"/>
        <v>0</v>
      </c>
      <c r="O76" s="47">
        <f t="shared" si="12"/>
        <v>0</v>
      </c>
      <c r="P76" s="48">
        <f t="shared" si="13"/>
        <v>0</v>
      </c>
    </row>
    <row r="77" spans="1:16" x14ac:dyDescent="0.2">
      <c r="A77" s="38">
        <v>6</v>
      </c>
      <c r="B77" s="39"/>
      <c r="C77" s="95" t="s">
        <v>83</v>
      </c>
      <c r="D77" s="25" t="s">
        <v>68</v>
      </c>
      <c r="E77" s="96">
        <f>E72</f>
        <v>4</v>
      </c>
      <c r="F77" s="65"/>
      <c r="G77" s="63"/>
      <c r="H77" s="47">
        <f t="shared" si="7"/>
        <v>0</v>
      </c>
      <c r="I77" s="63"/>
      <c r="J77" s="63"/>
      <c r="K77" s="48">
        <f t="shared" si="8"/>
        <v>0</v>
      </c>
      <c r="L77" s="49">
        <f t="shared" si="9"/>
        <v>0</v>
      </c>
      <c r="M77" s="47">
        <f t="shared" si="10"/>
        <v>0</v>
      </c>
      <c r="N77" s="47">
        <f t="shared" si="11"/>
        <v>0</v>
      </c>
      <c r="O77" s="47">
        <f t="shared" si="12"/>
        <v>0</v>
      </c>
      <c r="P77" s="48">
        <f t="shared" si="13"/>
        <v>0</v>
      </c>
    </row>
    <row r="78" spans="1:16" ht="33.75" x14ac:dyDescent="0.2">
      <c r="A78" s="38">
        <v>7</v>
      </c>
      <c r="B78" s="39"/>
      <c r="C78" s="93" t="s">
        <v>243</v>
      </c>
      <c r="D78" s="25" t="s">
        <v>68</v>
      </c>
      <c r="E78" s="96">
        <v>4</v>
      </c>
      <c r="F78" s="65"/>
      <c r="G78" s="63"/>
      <c r="H78" s="47">
        <f t="shared" si="7"/>
        <v>0</v>
      </c>
      <c r="I78" s="63"/>
      <c r="J78" s="63"/>
      <c r="K78" s="48">
        <f t="shared" si="8"/>
        <v>0</v>
      </c>
      <c r="L78" s="49">
        <f t="shared" si="9"/>
        <v>0</v>
      </c>
      <c r="M78" s="47">
        <f t="shared" si="10"/>
        <v>0</v>
      </c>
      <c r="N78" s="47">
        <f t="shared" si="11"/>
        <v>0</v>
      </c>
      <c r="O78" s="47">
        <f t="shared" si="12"/>
        <v>0</v>
      </c>
      <c r="P78" s="48">
        <f t="shared" si="13"/>
        <v>0</v>
      </c>
    </row>
    <row r="79" spans="1:16" ht="22.5" x14ac:dyDescent="0.2">
      <c r="A79" s="38">
        <v>8</v>
      </c>
      <c r="B79" s="39"/>
      <c r="C79" s="95" t="s">
        <v>244</v>
      </c>
      <c r="D79" s="25" t="s">
        <v>68</v>
      </c>
      <c r="E79" s="96">
        <v>4</v>
      </c>
      <c r="F79" s="65"/>
      <c r="G79" s="63"/>
      <c r="H79" s="47">
        <f t="shared" ref="H79:H87" si="14">ROUND(F79*G79,2)</f>
        <v>0</v>
      </c>
      <c r="I79" s="63"/>
      <c r="J79" s="63"/>
      <c r="K79" s="48">
        <f t="shared" ref="K79:K87" si="15">SUM(H79:J79)</f>
        <v>0</v>
      </c>
      <c r="L79" s="49">
        <f t="shared" ref="L79:L87" si="16">ROUND(E79*F79,2)</f>
        <v>0</v>
      </c>
      <c r="M79" s="47">
        <f t="shared" ref="M79:M87" si="17">ROUND(H79*E79,2)</f>
        <v>0</v>
      </c>
      <c r="N79" s="47">
        <f t="shared" ref="N79:N87" si="18">ROUND(I79*E79,2)</f>
        <v>0</v>
      </c>
      <c r="O79" s="47">
        <f t="shared" ref="O79:O87" si="19">ROUND(J79*E79,2)</f>
        <v>0</v>
      </c>
      <c r="P79" s="48">
        <f t="shared" ref="P79:P87" si="20">SUM(M79:O79)</f>
        <v>0</v>
      </c>
    </row>
    <row r="80" spans="1:16" x14ac:dyDescent="0.2">
      <c r="A80" s="38">
        <v>9</v>
      </c>
      <c r="B80" s="39"/>
      <c r="C80" s="95" t="s">
        <v>245</v>
      </c>
      <c r="D80" s="25" t="s">
        <v>218</v>
      </c>
      <c r="E80" s="96">
        <v>32</v>
      </c>
      <c r="F80" s="65"/>
      <c r="G80" s="63"/>
      <c r="H80" s="47">
        <f t="shared" si="14"/>
        <v>0</v>
      </c>
      <c r="I80" s="63"/>
      <c r="J80" s="63"/>
      <c r="K80" s="48">
        <f t="shared" si="15"/>
        <v>0</v>
      </c>
      <c r="L80" s="49">
        <f t="shared" si="16"/>
        <v>0</v>
      </c>
      <c r="M80" s="47">
        <f t="shared" si="17"/>
        <v>0</v>
      </c>
      <c r="N80" s="47">
        <f t="shared" si="18"/>
        <v>0</v>
      </c>
      <c r="O80" s="47">
        <f t="shared" si="19"/>
        <v>0</v>
      </c>
      <c r="P80" s="48">
        <f t="shared" si="20"/>
        <v>0</v>
      </c>
    </row>
    <row r="81" spans="1:16" x14ac:dyDescent="0.2">
      <c r="A81" s="38">
        <v>10</v>
      </c>
      <c r="B81" s="39"/>
      <c r="C81" s="95" t="s">
        <v>246</v>
      </c>
      <c r="D81" s="25" t="s">
        <v>68</v>
      </c>
      <c r="E81" s="96">
        <v>1</v>
      </c>
      <c r="F81" s="65"/>
      <c r="G81" s="63"/>
      <c r="H81" s="47">
        <f t="shared" si="14"/>
        <v>0</v>
      </c>
      <c r="I81" s="63"/>
      <c r="J81" s="63"/>
      <c r="K81" s="48">
        <f t="shared" si="15"/>
        <v>0</v>
      </c>
      <c r="L81" s="49">
        <f t="shared" si="16"/>
        <v>0</v>
      </c>
      <c r="M81" s="47">
        <f t="shared" si="17"/>
        <v>0</v>
      </c>
      <c r="N81" s="47">
        <f t="shared" si="18"/>
        <v>0</v>
      </c>
      <c r="O81" s="47">
        <f t="shared" si="19"/>
        <v>0</v>
      </c>
      <c r="P81" s="48">
        <f t="shared" si="20"/>
        <v>0</v>
      </c>
    </row>
    <row r="82" spans="1:16" ht="22.5" x14ac:dyDescent="0.2">
      <c r="A82" s="38">
        <v>11</v>
      </c>
      <c r="B82" s="39"/>
      <c r="C82" s="93" t="s">
        <v>247</v>
      </c>
      <c r="D82" s="25" t="s">
        <v>98</v>
      </c>
      <c r="E82" s="96">
        <v>4</v>
      </c>
      <c r="F82" s="65"/>
      <c r="G82" s="63"/>
      <c r="H82" s="47">
        <f t="shared" si="14"/>
        <v>0</v>
      </c>
      <c r="I82" s="63"/>
      <c r="J82" s="63"/>
      <c r="K82" s="48">
        <f t="shared" si="15"/>
        <v>0</v>
      </c>
      <c r="L82" s="49">
        <f t="shared" si="16"/>
        <v>0</v>
      </c>
      <c r="M82" s="47">
        <f t="shared" si="17"/>
        <v>0</v>
      </c>
      <c r="N82" s="47">
        <f t="shared" si="18"/>
        <v>0</v>
      </c>
      <c r="O82" s="47">
        <f t="shared" si="19"/>
        <v>0</v>
      </c>
      <c r="P82" s="48">
        <f t="shared" si="20"/>
        <v>0</v>
      </c>
    </row>
    <row r="83" spans="1:16" ht="22.5" x14ac:dyDescent="0.2">
      <c r="A83" s="38">
        <v>12</v>
      </c>
      <c r="B83" s="39"/>
      <c r="C83" s="95" t="s">
        <v>434</v>
      </c>
      <c r="D83" s="25" t="s">
        <v>98</v>
      </c>
      <c r="E83" s="96">
        <f>E82</f>
        <v>4</v>
      </c>
      <c r="F83" s="65"/>
      <c r="G83" s="63"/>
      <c r="H83" s="47">
        <f t="shared" si="14"/>
        <v>0</v>
      </c>
      <c r="I83" s="63"/>
      <c r="J83" s="63"/>
      <c r="K83" s="48">
        <f t="shared" si="15"/>
        <v>0</v>
      </c>
      <c r="L83" s="49">
        <f t="shared" si="16"/>
        <v>0</v>
      </c>
      <c r="M83" s="47">
        <f t="shared" si="17"/>
        <v>0</v>
      </c>
      <c r="N83" s="47">
        <f t="shared" si="18"/>
        <v>0</v>
      </c>
      <c r="O83" s="47">
        <f t="shared" si="19"/>
        <v>0</v>
      </c>
      <c r="P83" s="48">
        <f t="shared" si="20"/>
        <v>0</v>
      </c>
    </row>
    <row r="84" spans="1:16" x14ac:dyDescent="0.2">
      <c r="A84" s="38">
        <v>13</v>
      </c>
      <c r="B84" s="39"/>
      <c r="C84" s="95" t="s">
        <v>240</v>
      </c>
      <c r="D84" s="25" t="s">
        <v>68</v>
      </c>
      <c r="E84" s="96">
        <v>4</v>
      </c>
      <c r="F84" s="65"/>
      <c r="G84" s="63"/>
      <c r="H84" s="47">
        <f t="shared" si="14"/>
        <v>0</v>
      </c>
      <c r="I84" s="63"/>
      <c r="J84" s="63"/>
      <c r="K84" s="48">
        <f t="shared" si="15"/>
        <v>0</v>
      </c>
      <c r="L84" s="49">
        <f t="shared" si="16"/>
        <v>0</v>
      </c>
      <c r="M84" s="47">
        <f t="shared" si="17"/>
        <v>0</v>
      </c>
      <c r="N84" s="47">
        <f t="shared" si="18"/>
        <v>0</v>
      </c>
      <c r="O84" s="47">
        <f t="shared" si="19"/>
        <v>0</v>
      </c>
      <c r="P84" s="48">
        <f t="shared" si="20"/>
        <v>0</v>
      </c>
    </row>
    <row r="85" spans="1:16" x14ac:dyDescent="0.2">
      <c r="A85" s="38">
        <v>14</v>
      </c>
      <c r="B85" s="39"/>
      <c r="C85" s="95" t="s">
        <v>241</v>
      </c>
      <c r="D85" s="25" t="s">
        <v>98</v>
      </c>
      <c r="E85" s="96">
        <v>4</v>
      </c>
      <c r="F85" s="65"/>
      <c r="G85" s="63"/>
      <c r="H85" s="47">
        <f t="shared" si="14"/>
        <v>0</v>
      </c>
      <c r="I85" s="63"/>
      <c r="J85" s="63"/>
      <c r="K85" s="48">
        <f t="shared" si="15"/>
        <v>0</v>
      </c>
      <c r="L85" s="49">
        <f t="shared" si="16"/>
        <v>0</v>
      </c>
      <c r="M85" s="47">
        <f t="shared" si="17"/>
        <v>0</v>
      </c>
      <c r="N85" s="47">
        <f t="shared" si="18"/>
        <v>0</v>
      </c>
      <c r="O85" s="47">
        <f t="shared" si="19"/>
        <v>0</v>
      </c>
      <c r="P85" s="48">
        <f t="shared" si="20"/>
        <v>0</v>
      </c>
    </row>
    <row r="86" spans="1:16" x14ac:dyDescent="0.2">
      <c r="A86" s="38">
        <v>15</v>
      </c>
      <c r="B86" s="39"/>
      <c r="C86" s="95" t="s">
        <v>242</v>
      </c>
      <c r="D86" s="25" t="s">
        <v>68</v>
      </c>
      <c r="E86" s="96">
        <v>4</v>
      </c>
      <c r="F86" s="65"/>
      <c r="G86" s="63"/>
      <c r="H86" s="47">
        <f t="shared" si="14"/>
        <v>0</v>
      </c>
      <c r="I86" s="63"/>
      <c r="J86" s="63"/>
      <c r="K86" s="48">
        <f t="shared" si="15"/>
        <v>0</v>
      </c>
      <c r="L86" s="49">
        <f t="shared" si="16"/>
        <v>0</v>
      </c>
      <c r="M86" s="47">
        <f t="shared" si="17"/>
        <v>0</v>
      </c>
      <c r="N86" s="47">
        <f t="shared" si="18"/>
        <v>0</v>
      </c>
      <c r="O86" s="47">
        <f t="shared" si="19"/>
        <v>0</v>
      </c>
      <c r="P86" s="48">
        <f t="shared" si="20"/>
        <v>0</v>
      </c>
    </row>
    <row r="87" spans="1:16" ht="12" thickBot="1" x14ac:dyDescent="0.25">
      <c r="A87" s="38">
        <v>16</v>
      </c>
      <c r="B87" s="39"/>
      <c r="C87" s="95" t="s">
        <v>83</v>
      </c>
      <c r="D87" s="25" t="s">
        <v>68</v>
      </c>
      <c r="E87" s="96">
        <f>E82</f>
        <v>4</v>
      </c>
      <c r="F87" s="65"/>
      <c r="G87" s="63"/>
      <c r="H87" s="47">
        <f t="shared" si="14"/>
        <v>0</v>
      </c>
      <c r="I87" s="63"/>
      <c r="J87" s="63"/>
      <c r="K87" s="48">
        <f t="shared" si="15"/>
        <v>0</v>
      </c>
      <c r="L87" s="49">
        <f t="shared" si="16"/>
        <v>0</v>
      </c>
      <c r="M87" s="47">
        <f t="shared" si="17"/>
        <v>0</v>
      </c>
      <c r="N87" s="47">
        <f t="shared" si="18"/>
        <v>0</v>
      </c>
      <c r="O87" s="47">
        <f t="shared" si="19"/>
        <v>0</v>
      </c>
      <c r="P87" s="48">
        <f t="shared" si="20"/>
        <v>0</v>
      </c>
    </row>
    <row r="88" spans="1:16" ht="12" thickBot="1" x14ac:dyDescent="0.25">
      <c r="A88" s="147" t="s">
        <v>92</v>
      </c>
      <c r="B88" s="148"/>
      <c r="C88" s="148"/>
      <c r="D88" s="148"/>
      <c r="E88" s="148"/>
      <c r="F88" s="148"/>
      <c r="G88" s="148"/>
      <c r="H88" s="148"/>
      <c r="I88" s="148"/>
      <c r="J88" s="148"/>
      <c r="K88" s="149"/>
      <c r="L88" s="66">
        <f>SUM(L14:L87)</f>
        <v>0</v>
      </c>
      <c r="M88" s="67">
        <f>SUM(M14:M87)</f>
        <v>0</v>
      </c>
      <c r="N88" s="67">
        <f>SUM(N14:N87)</f>
        <v>0</v>
      </c>
      <c r="O88" s="67">
        <f>SUM(O14:O87)</f>
        <v>0</v>
      </c>
      <c r="P88" s="68">
        <f>SUM(P14:P87)</f>
        <v>0</v>
      </c>
    </row>
    <row r="89" spans="1:1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" t="s">
        <v>14</v>
      </c>
      <c r="B91" s="17"/>
      <c r="C91" s="146">
        <f>'Kops a'!C33:H33</f>
        <v>0</v>
      </c>
      <c r="D91" s="146"/>
      <c r="E91" s="146"/>
      <c r="F91" s="146"/>
      <c r="G91" s="146"/>
      <c r="H91" s="146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98" t="s">
        <v>15</v>
      </c>
      <c r="D92" s="98"/>
      <c r="E92" s="98"/>
      <c r="F92" s="98"/>
      <c r="G92" s="98"/>
      <c r="H92" s="98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85" t="str">
        <f>'Kops a'!A36</f>
        <v>Tāme sastādīta</v>
      </c>
      <c r="B94" s="86"/>
      <c r="C94" s="86"/>
      <c r="D94" s="86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" t="s">
        <v>37</v>
      </c>
      <c r="B96" s="17"/>
      <c r="C96" s="146">
        <f>'Kops a'!C38:H38</f>
        <v>0</v>
      </c>
      <c r="D96" s="146"/>
      <c r="E96" s="146"/>
      <c r="F96" s="146"/>
      <c r="G96" s="146"/>
      <c r="H96" s="146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17"/>
      <c r="B97" s="17"/>
      <c r="C97" s="98" t="s">
        <v>15</v>
      </c>
      <c r="D97" s="98"/>
      <c r="E97" s="98"/>
      <c r="F97" s="98"/>
      <c r="G97" s="98"/>
      <c r="H97" s="98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">
      <c r="A99" s="85" t="s">
        <v>54</v>
      </c>
      <c r="B99" s="86"/>
      <c r="C99" s="90">
        <f>'Kops a'!C41</f>
        <v>0</v>
      </c>
      <c r="D99" s="50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97:H97"/>
    <mergeCell ref="C4:I4"/>
    <mergeCell ref="F12:K12"/>
    <mergeCell ref="J9:M9"/>
    <mergeCell ref="D8:L8"/>
    <mergeCell ref="A88:K88"/>
    <mergeCell ref="C91:H91"/>
    <mergeCell ref="C92:H92"/>
    <mergeCell ref="C96:H96"/>
    <mergeCell ref="A9:I9"/>
  </mergeCells>
  <conditionalFormatting sqref="I14:J14 A14:G14 A15:E87">
    <cfRule type="cellIs" dxfId="112" priority="36" operator="equal">
      <formula>0</formula>
    </cfRule>
  </conditionalFormatting>
  <conditionalFormatting sqref="N9:O9 K14:P14">
    <cfRule type="cellIs" dxfId="111" priority="35" operator="equal">
      <formula>0</formula>
    </cfRule>
  </conditionalFormatting>
  <conditionalFormatting sqref="C2:I2">
    <cfRule type="cellIs" dxfId="110" priority="32" operator="equal">
      <formula>0</formula>
    </cfRule>
  </conditionalFormatting>
  <conditionalFormatting sqref="O10">
    <cfRule type="cellIs" dxfId="109" priority="31" operator="equal">
      <formula>"20__. gada __. _________"</formula>
    </cfRule>
  </conditionalFormatting>
  <conditionalFormatting sqref="A88:K88">
    <cfRule type="containsText" dxfId="108" priority="30" operator="containsText" text="Tiešās izmaksas kopā, t. sk. darba devēja sociālais nodoklis __.__% ">
      <formula>NOT(ISERROR(SEARCH("Tiešās izmaksas kopā, t. sk. darba devēja sociālais nodoklis __.__% ",A88)))</formula>
    </cfRule>
  </conditionalFormatting>
  <conditionalFormatting sqref="L88:P88">
    <cfRule type="cellIs" dxfId="107" priority="25" operator="equal">
      <formula>0</formula>
    </cfRule>
  </conditionalFormatting>
  <conditionalFormatting sqref="C4:I4">
    <cfRule type="cellIs" dxfId="106" priority="24" operator="equal">
      <formula>0</formula>
    </cfRule>
  </conditionalFormatting>
  <conditionalFormatting sqref="D5:L8">
    <cfRule type="cellIs" dxfId="105" priority="21" operator="equal">
      <formula>0</formula>
    </cfRule>
  </conditionalFormatting>
  <conditionalFormatting sqref="P10">
    <cfRule type="cellIs" dxfId="104" priority="17" operator="equal">
      <formula>"20__. gada __. _________"</formula>
    </cfRule>
  </conditionalFormatting>
  <conditionalFormatting sqref="C96:H96">
    <cfRule type="cellIs" dxfId="103" priority="14" operator="equal">
      <formula>0</formula>
    </cfRule>
  </conditionalFormatting>
  <conditionalFormatting sqref="C91:H91">
    <cfRule type="cellIs" dxfId="102" priority="13" operator="equal">
      <formula>0</formula>
    </cfRule>
  </conditionalFormatting>
  <conditionalFormatting sqref="C96:H96 C99 C91:H91">
    <cfRule type="cellIs" dxfId="101" priority="12" operator="equal">
      <formula>0</formula>
    </cfRule>
  </conditionalFormatting>
  <conditionalFormatting sqref="D1">
    <cfRule type="cellIs" dxfId="100" priority="11" operator="equal">
      <formula>0</formula>
    </cfRule>
  </conditionalFormatting>
  <conditionalFormatting sqref="A9">
    <cfRule type="containsText" dxfId="99" priority="1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H14">
    <cfRule type="cellIs" dxfId="19" priority="4" operator="equal">
      <formula>0</formula>
    </cfRule>
  </conditionalFormatting>
  <conditionalFormatting sqref="I15:J87 F15:G87">
    <cfRule type="cellIs" dxfId="18" priority="3" operator="equal">
      <formula>0</formula>
    </cfRule>
  </conditionalFormatting>
  <conditionalFormatting sqref="K15:P87">
    <cfRule type="cellIs" dxfId="17" priority="2" operator="equal">
      <formula>0</formula>
    </cfRule>
  </conditionalFormatting>
  <conditionalFormatting sqref="H15:H87">
    <cfRule type="cellIs" dxfId="16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DC7EA987-A541-4A14-8BBA-80430C8D8797}">
            <xm:f>NOT(ISERROR(SEARCH("Tāme sastādīta ____. gada ___. ______________",A94)))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A94</xm:sqref>
        </x14:conditionalFormatting>
        <x14:conditionalFormatting xmlns:xm="http://schemas.microsoft.com/office/excel/2006/main">
          <x14:cfRule type="containsText" priority="15" operator="containsText" id="{ACDA78AF-73B6-4D16-9157-A1B6B42F0CA3}">
            <xm:f>NOT(ISERROR(SEARCH("Sertifikāta Nr. _________________________________",A99)))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40"/>
  <sheetViews>
    <sheetView topLeftCell="A4" workbookViewId="0">
      <selection activeCell="H14" sqref="H14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1" t="s">
        <v>256</v>
      </c>
      <c r="D2" s="151"/>
      <c r="E2" s="151"/>
      <c r="F2" s="151"/>
      <c r="G2" s="151"/>
      <c r="H2" s="151"/>
      <c r="I2" s="151"/>
      <c r="J2" s="29"/>
    </row>
    <row r="3" spans="1:16" x14ac:dyDescent="0.2">
      <c r="A3" s="30"/>
      <c r="B3" s="30"/>
      <c r="C3" s="141" t="s">
        <v>17</v>
      </c>
      <c r="D3" s="141"/>
      <c r="E3" s="141"/>
      <c r="F3" s="141"/>
      <c r="G3" s="141"/>
      <c r="H3" s="141"/>
      <c r="I3" s="141"/>
      <c r="J3" s="30"/>
    </row>
    <row r="4" spans="1:16" x14ac:dyDescent="0.2">
      <c r="A4" s="30"/>
      <c r="B4" s="30"/>
      <c r="C4" s="152" t="s">
        <v>52</v>
      </c>
      <c r="D4" s="152"/>
      <c r="E4" s="152"/>
      <c r="F4" s="152"/>
      <c r="G4" s="152"/>
      <c r="H4" s="152"/>
      <c r="I4" s="152"/>
      <c r="J4" s="30"/>
    </row>
    <row r="5" spans="1:16" ht="24.95" customHeight="1" x14ac:dyDescent="0.2">
      <c r="A5" s="23"/>
      <c r="B5" s="23"/>
      <c r="C5" s="27" t="s">
        <v>5</v>
      </c>
      <c r="D5" s="164" t="str">
        <f>'Kops a'!D6</f>
        <v>Daudzdzīvokļu dzīvojamās mājas, Kastaņu ielā 2A, Jelgavā vienkāršotas fasādes atjaunošana</v>
      </c>
      <c r="E5" s="164"/>
      <c r="F5" s="164"/>
      <c r="G5" s="164"/>
      <c r="H5" s="164"/>
      <c r="I5" s="164"/>
      <c r="J5" s="164"/>
      <c r="K5" s="164"/>
      <c r="L5" s="164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4" t="str">
        <f>'Kops a'!D7</f>
        <v>Daudzdzīvokļu dzīvojamās mājas, Kastaņu ielā 2A, Jelgavā vienkāršotas fasādes atjaunošana</v>
      </c>
      <c r="E6" s="164"/>
      <c r="F6" s="164"/>
      <c r="G6" s="164"/>
      <c r="H6" s="164"/>
      <c r="I6" s="164"/>
      <c r="J6" s="164"/>
      <c r="K6" s="164"/>
      <c r="L6" s="16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4" t="str">
        <f>'Kops a'!D8</f>
        <v>Kastaņu iela 2A, Jelgava</v>
      </c>
      <c r="E7" s="164"/>
      <c r="F7" s="164"/>
      <c r="G7" s="164"/>
      <c r="H7" s="164"/>
      <c r="I7" s="164"/>
      <c r="J7" s="164"/>
      <c r="K7" s="164"/>
      <c r="L7" s="164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4">
        <f>'Kops a'!D9</f>
        <v>0</v>
      </c>
      <c r="E8" s="164"/>
      <c r="F8" s="164"/>
      <c r="G8" s="164"/>
      <c r="H8" s="164"/>
      <c r="I8" s="164"/>
      <c r="J8" s="164"/>
      <c r="K8" s="164"/>
      <c r="L8" s="164"/>
      <c r="M8" s="17"/>
      <c r="N8" s="17"/>
      <c r="O8" s="17"/>
      <c r="P8" s="17"/>
    </row>
    <row r="9" spans="1:16" ht="11.25" customHeight="1" x14ac:dyDescent="0.2">
      <c r="A9" s="150" t="s">
        <v>453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3">
        <f>P28</f>
        <v>0</v>
      </c>
      <c r="O9" s="163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A34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0" t="s">
        <v>23</v>
      </c>
      <c r="B12" s="158" t="s">
        <v>40</v>
      </c>
      <c r="C12" s="154" t="s">
        <v>41</v>
      </c>
      <c r="D12" s="161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57"/>
      <c r="B13" s="159"/>
      <c r="C13" s="160"/>
      <c r="D13" s="162"/>
      <c r="E13" s="14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94" t="s">
        <v>57</v>
      </c>
      <c r="D14" s="25"/>
      <c r="E14" s="96"/>
      <c r="F14" s="65"/>
      <c r="G14" s="63"/>
      <c r="H14" s="47">
        <f t="shared" ref="H14" si="0">ROUND(F14*G14,2)</f>
        <v>0</v>
      </c>
      <c r="I14" s="63"/>
      <c r="J14" s="63"/>
      <c r="K14" s="48">
        <f t="shared" ref="K14:K27" si="1">SUM(H14:J14)</f>
        <v>0</v>
      </c>
      <c r="L14" s="49">
        <f t="shared" ref="L14:L27" si="2">ROUND(E14*F14,2)</f>
        <v>0</v>
      </c>
      <c r="M14" s="47">
        <f t="shared" ref="M14:M27" si="3">ROUND(H14*E14,2)</f>
        <v>0</v>
      </c>
      <c r="N14" s="47">
        <f t="shared" ref="N14:N27" si="4">ROUND(I14*E14,2)</f>
        <v>0</v>
      </c>
      <c r="O14" s="47">
        <f t="shared" ref="O14:O27" si="5">ROUND(J14*E14,2)</f>
        <v>0</v>
      </c>
      <c r="P14" s="48">
        <f t="shared" ref="P14:P27" si="6">SUM(M14:O14)</f>
        <v>0</v>
      </c>
    </row>
    <row r="15" spans="1:16" ht="22.5" x14ac:dyDescent="0.2">
      <c r="A15" s="38">
        <v>1</v>
      </c>
      <c r="B15" s="39"/>
      <c r="C15" s="93" t="s">
        <v>248</v>
      </c>
      <c r="D15" s="25" t="s">
        <v>59</v>
      </c>
      <c r="E15" s="96">
        <v>118.9</v>
      </c>
      <c r="F15" s="65"/>
      <c r="G15" s="63"/>
      <c r="H15" s="47">
        <f t="shared" ref="H15:H27" si="7">ROUND(F15*G15,2)</f>
        <v>0</v>
      </c>
      <c r="I15" s="63"/>
      <c r="J15" s="63"/>
      <c r="K15" s="48">
        <f t="shared" ref="K15:K27" si="8">SUM(H15:J15)</f>
        <v>0</v>
      </c>
      <c r="L15" s="49">
        <f t="shared" ref="L15:L27" si="9">ROUND(E15*F15,2)</f>
        <v>0</v>
      </c>
      <c r="M15" s="47">
        <f t="shared" ref="M15:M27" si="10">ROUND(H15*E15,2)</f>
        <v>0</v>
      </c>
      <c r="N15" s="47">
        <f t="shared" ref="N15:N27" si="11">ROUND(I15*E15,2)</f>
        <v>0</v>
      </c>
      <c r="O15" s="47">
        <f t="shared" ref="O15:O27" si="12">ROUND(J15*E15,2)</f>
        <v>0</v>
      </c>
      <c r="P15" s="48">
        <f t="shared" ref="P15:P27" si="13">SUM(M15:O15)</f>
        <v>0</v>
      </c>
    </row>
    <row r="16" spans="1:16" x14ac:dyDescent="0.2">
      <c r="A16" s="38">
        <v>2</v>
      </c>
      <c r="B16" s="39"/>
      <c r="C16" s="93" t="s">
        <v>249</v>
      </c>
      <c r="D16" s="25" t="s">
        <v>59</v>
      </c>
      <c r="E16" s="96">
        <v>857.1</v>
      </c>
      <c r="F16" s="65"/>
      <c r="G16" s="63"/>
      <c r="H16" s="47">
        <f t="shared" si="7"/>
        <v>0</v>
      </c>
      <c r="I16" s="63"/>
      <c r="J16" s="63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x14ac:dyDescent="0.2">
      <c r="A17" s="38"/>
      <c r="B17" s="39"/>
      <c r="C17" s="94" t="s">
        <v>250</v>
      </c>
      <c r="D17" s="25"/>
      <c r="E17" s="96"/>
      <c r="F17" s="65"/>
      <c r="G17" s="63"/>
      <c r="H17" s="47">
        <f t="shared" si="7"/>
        <v>0</v>
      </c>
      <c r="I17" s="63"/>
      <c r="J17" s="63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ht="45" x14ac:dyDescent="0.2">
      <c r="A18" s="38">
        <v>1</v>
      </c>
      <c r="B18" s="39"/>
      <c r="C18" s="93" t="s">
        <v>251</v>
      </c>
      <c r="D18" s="25" t="s">
        <v>59</v>
      </c>
      <c r="E18" s="96">
        <v>42.86</v>
      </c>
      <c r="F18" s="65"/>
      <c r="G18" s="63"/>
      <c r="H18" s="47">
        <f t="shared" si="7"/>
        <v>0</v>
      </c>
      <c r="I18" s="63"/>
      <c r="J18" s="63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ht="22.5" x14ac:dyDescent="0.2">
      <c r="A19" s="38">
        <v>2</v>
      </c>
      <c r="B19" s="39"/>
      <c r="C19" s="93" t="s">
        <v>252</v>
      </c>
      <c r="D19" s="25" t="s">
        <v>59</v>
      </c>
      <c r="E19" s="96">
        <f>E16</f>
        <v>857.1</v>
      </c>
      <c r="F19" s="65"/>
      <c r="G19" s="63"/>
      <c r="H19" s="47">
        <f t="shared" si="7"/>
        <v>0</v>
      </c>
      <c r="I19" s="63"/>
      <c r="J19" s="63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ht="22.5" x14ac:dyDescent="0.2">
      <c r="A20" s="38">
        <v>3</v>
      </c>
      <c r="B20" s="39"/>
      <c r="C20" s="95" t="s">
        <v>236</v>
      </c>
      <c r="D20" s="25" t="s">
        <v>66</v>
      </c>
      <c r="E20" s="96">
        <f>E19*3.5</f>
        <v>2999.85</v>
      </c>
      <c r="F20" s="65"/>
      <c r="G20" s="63"/>
      <c r="H20" s="47">
        <f t="shared" si="7"/>
        <v>0</v>
      </c>
      <c r="I20" s="63"/>
      <c r="J20" s="63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x14ac:dyDescent="0.2">
      <c r="A21" s="38">
        <v>4</v>
      </c>
      <c r="B21" s="39"/>
      <c r="C21" s="95" t="s">
        <v>237</v>
      </c>
      <c r="D21" s="25" t="s">
        <v>66</v>
      </c>
      <c r="E21" s="96">
        <f>E19*1.1</f>
        <v>942.81</v>
      </c>
      <c r="F21" s="65"/>
      <c r="G21" s="63"/>
      <c r="H21" s="47">
        <f t="shared" si="7"/>
        <v>0</v>
      </c>
      <c r="I21" s="63"/>
      <c r="J21" s="63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x14ac:dyDescent="0.2">
      <c r="A22" s="38">
        <v>5</v>
      </c>
      <c r="B22" s="39"/>
      <c r="C22" s="95" t="s">
        <v>83</v>
      </c>
      <c r="D22" s="25" t="s">
        <v>68</v>
      </c>
      <c r="E22" s="96">
        <v>1</v>
      </c>
      <c r="F22" s="65"/>
      <c r="G22" s="63"/>
      <c r="H22" s="47">
        <f t="shared" si="7"/>
        <v>0</v>
      </c>
      <c r="I22" s="63"/>
      <c r="J22" s="63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ht="22.5" x14ac:dyDescent="0.2">
      <c r="A23" s="38">
        <v>6</v>
      </c>
      <c r="B23" s="39"/>
      <c r="C23" s="95" t="s">
        <v>225</v>
      </c>
      <c r="D23" s="25" t="s">
        <v>75</v>
      </c>
      <c r="E23" s="96">
        <f>E19*0.25</f>
        <v>214.28</v>
      </c>
      <c r="F23" s="65"/>
      <c r="G23" s="63"/>
      <c r="H23" s="47">
        <f t="shared" si="7"/>
        <v>0</v>
      </c>
      <c r="I23" s="63"/>
      <c r="J23" s="63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22.5" x14ac:dyDescent="0.2">
      <c r="A24" s="38">
        <v>7</v>
      </c>
      <c r="B24" s="39"/>
      <c r="C24" s="95" t="s">
        <v>226</v>
      </c>
      <c r="D24" s="25" t="s">
        <v>75</v>
      </c>
      <c r="E24" s="96">
        <f>E19*0.35</f>
        <v>299.99</v>
      </c>
      <c r="F24" s="65"/>
      <c r="G24" s="63"/>
      <c r="H24" s="47">
        <f t="shared" si="7"/>
        <v>0</v>
      </c>
      <c r="I24" s="63"/>
      <c r="J24" s="63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</row>
    <row r="25" spans="1:16" ht="22.5" x14ac:dyDescent="0.2">
      <c r="A25" s="38">
        <v>8</v>
      </c>
      <c r="B25" s="39"/>
      <c r="C25" s="93" t="s">
        <v>253</v>
      </c>
      <c r="D25" s="25" t="s">
        <v>68</v>
      </c>
      <c r="E25" s="96">
        <v>4</v>
      </c>
      <c r="F25" s="65"/>
      <c r="G25" s="63"/>
      <c r="H25" s="47">
        <f t="shared" si="7"/>
        <v>0</v>
      </c>
      <c r="I25" s="63"/>
      <c r="J25" s="63"/>
      <c r="K25" s="48">
        <f t="shared" si="8"/>
        <v>0</v>
      </c>
      <c r="L25" s="49">
        <f t="shared" si="9"/>
        <v>0</v>
      </c>
      <c r="M25" s="47">
        <f t="shared" si="10"/>
        <v>0</v>
      </c>
      <c r="N25" s="47">
        <f t="shared" si="11"/>
        <v>0</v>
      </c>
      <c r="O25" s="47">
        <f t="shared" si="12"/>
        <v>0</v>
      </c>
      <c r="P25" s="48">
        <f t="shared" si="13"/>
        <v>0</v>
      </c>
    </row>
    <row r="26" spans="1:16" x14ac:dyDescent="0.2">
      <c r="A26" s="38">
        <v>9</v>
      </c>
      <c r="B26" s="39"/>
      <c r="C26" s="93" t="s">
        <v>254</v>
      </c>
      <c r="D26" s="25" t="s">
        <v>68</v>
      </c>
      <c r="E26" s="96">
        <v>4</v>
      </c>
      <c r="F26" s="65"/>
      <c r="G26" s="63"/>
      <c r="H26" s="47">
        <f t="shared" si="7"/>
        <v>0</v>
      </c>
      <c r="I26" s="63"/>
      <c r="J26" s="63"/>
      <c r="K26" s="48">
        <f t="shared" si="8"/>
        <v>0</v>
      </c>
      <c r="L26" s="49">
        <f t="shared" si="9"/>
        <v>0</v>
      </c>
      <c r="M26" s="47">
        <f t="shared" si="10"/>
        <v>0</v>
      </c>
      <c r="N26" s="47">
        <f t="shared" si="11"/>
        <v>0</v>
      </c>
      <c r="O26" s="47">
        <f t="shared" si="12"/>
        <v>0</v>
      </c>
      <c r="P26" s="48">
        <f t="shared" si="13"/>
        <v>0</v>
      </c>
    </row>
    <row r="27" spans="1:16" ht="34.5" thickBot="1" x14ac:dyDescent="0.25">
      <c r="A27" s="38">
        <v>10</v>
      </c>
      <c r="B27" s="39"/>
      <c r="C27" s="93" t="s">
        <v>255</v>
      </c>
      <c r="D27" s="25" t="s">
        <v>59</v>
      </c>
      <c r="E27" s="96">
        <v>212.8</v>
      </c>
      <c r="F27" s="65"/>
      <c r="G27" s="63"/>
      <c r="H27" s="47">
        <f t="shared" si="7"/>
        <v>0</v>
      </c>
      <c r="I27" s="63"/>
      <c r="J27" s="63"/>
      <c r="K27" s="48">
        <f t="shared" si="8"/>
        <v>0</v>
      </c>
      <c r="L27" s="49">
        <f t="shared" si="9"/>
        <v>0</v>
      </c>
      <c r="M27" s="47">
        <f t="shared" si="10"/>
        <v>0</v>
      </c>
      <c r="N27" s="47">
        <f t="shared" si="11"/>
        <v>0</v>
      </c>
      <c r="O27" s="47">
        <f t="shared" si="12"/>
        <v>0</v>
      </c>
      <c r="P27" s="48">
        <f t="shared" si="13"/>
        <v>0</v>
      </c>
    </row>
    <row r="28" spans="1:16" ht="12" thickBot="1" x14ac:dyDescent="0.25">
      <c r="A28" s="147" t="s">
        <v>92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9"/>
      <c r="L28" s="66">
        <f>SUM(L14:L27)</f>
        <v>0</v>
      </c>
      <c r="M28" s="67">
        <f>SUM(M14:M27)</f>
        <v>0</v>
      </c>
      <c r="N28" s="67">
        <f>SUM(N14:N27)</f>
        <v>0</v>
      </c>
      <c r="O28" s="67">
        <f>SUM(O14:O27)</f>
        <v>0</v>
      </c>
      <c r="P28" s="68">
        <f>SUM(P14:P27)</f>
        <v>0</v>
      </c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" t="s">
        <v>14</v>
      </c>
      <c r="B31" s="17"/>
      <c r="C31" s="146">
        <f>'Kops a'!C33:H33</f>
        <v>0</v>
      </c>
      <c r="D31" s="146"/>
      <c r="E31" s="146"/>
      <c r="F31" s="146"/>
      <c r="G31" s="146"/>
      <c r="H31" s="146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98" t="s">
        <v>15</v>
      </c>
      <c r="D32" s="98"/>
      <c r="E32" s="98"/>
      <c r="F32" s="98"/>
      <c r="G32" s="98"/>
      <c r="H32" s="98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85" t="str">
        <f>'Kops a'!A36</f>
        <v>Tāme sastādīta</v>
      </c>
      <c r="B34" s="86"/>
      <c r="C34" s="86"/>
      <c r="D34" s="8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" t="s">
        <v>37</v>
      </c>
      <c r="B36" s="17"/>
      <c r="C36" s="146">
        <f>'Kops a'!C38:H38</f>
        <v>0</v>
      </c>
      <c r="D36" s="146"/>
      <c r="E36" s="146"/>
      <c r="F36" s="146"/>
      <c r="G36" s="146"/>
      <c r="H36" s="146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98" t="s">
        <v>15</v>
      </c>
      <c r="D37" s="98"/>
      <c r="E37" s="98"/>
      <c r="F37" s="98"/>
      <c r="G37" s="98"/>
      <c r="H37" s="98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85" t="s">
        <v>54</v>
      </c>
      <c r="B39" s="86"/>
      <c r="C39" s="90">
        <f>'Kops a'!C41</f>
        <v>0</v>
      </c>
      <c r="D39" s="50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7:H37"/>
    <mergeCell ref="C4:I4"/>
    <mergeCell ref="F12:K12"/>
    <mergeCell ref="J9:M9"/>
    <mergeCell ref="D8:L8"/>
    <mergeCell ref="A28:K28"/>
    <mergeCell ref="C31:H31"/>
    <mergeCell ref="C32:H32"/>
    <mergeCell ref="C36:H36"/>
    <mergeCell ref="A9:I9"/>
  </mergeCells>
  <conditionalFormatting sqref="I14:J14 A14:G14 A15:E27">
    <cfRule type="cellIs" dxfId="96" priority="35" operator="equal">
      <formula>0</formula>
    </cfRule>
  </conditionalFormatting>
  <conditionalFormatting sqref="N9:O9 K14:P14">
    <cfRule type="cellIs" dxfId="95" priority="34" operator="equal">
      <formula>0</formula>
    </cfRule>
  </conditionalFormatting>
  <conditionalFormatting sqref="C2:I2">
    <cfRule type="cellIs" dxfId="94" priority="31" operator="equal">
      <formula>0</formula>
    </cfRule>
  </conditionalFormatting>
  <conditionalFormatting sqref="O10">
    <cfRule type="cellIs" dxfId="93" priority="30" operator="equal">
      <formula>"20__. gada __. _________"</formula>
    </cfRule>
  </conditionalFormatting>
  <conditionalFormatting sqref="A28:K28">
    <cfRule type="containsText" dxfId="92" priority="29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L28:P28">
    <cfRule type="cellIs" dxfId="91" priority="24" operator="equal">
      <formula>0</formula>
    </cfRule>
  </conditionalFormatting>
  <conditionalFormatting sqref="C4:I4">
    <cfRule type="cellIs" dxfId="90" priority="23" operator="equal">
      <formula>0</formula>
    </cfRule>
  </conditionalFormatting>
  <conditionalFormatting sqref="D5:L8">
    <cfRule type="cellIs" dxfId="89" priority="19" operator="equal">
      <formula>0</formula>
    </cfRule>
  </conditionalFormatting>
  <conditionalFormatting sqref="P10">
    <cfRule type="cellIs" dxfId="88" priority="15" operator="equal">
      <formula>"20__. gada __. _________"</formula>
    </cfRule>
  </conditionalFormatting>
  <conditionalFormatting sqref="C36:H36">
    <cfRule type="cellIs" dxfId="87" priority="12" operator="equal">
      <formula>0</formula>
    </cfRule>
  </conditionalFormatting>
  <conditionalFormatting sqref="C31:H31">
    <cfRule type="cellIs" dxfId="86" priority="11" operator="equal">
      <formula>0</formula>
    </cfRule>
  </conditionalFormatting>
  <conditionalFormatting sqref="C36:H36 C39 C31:H31">
    <cfRule type="cellIs" dxfId="85" priority="10" operator="equal">
      <formula>0</formula>
    </cfRule>
  </conditionalFormatting>
  <conditionalFormatting sqref="D1">
    <cfRule type="cellIs" dxfId="84" priority="9" operator="equal">
      <formula>0</formula>
    </cfRule>
  </conditionalFormatting>
  <conditionalFormatting sqref="A9">
    <cfRule type="containsText" dxfId="83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H14">
    <cfRule type="cellIs" dxfId="15" priority="4" operator="equal">
      <formula>0</formula>
    </cfRule>
  </conditionalFormatting>
  <conditionalFormatting sqref="I15:J27 F15:G27">
    <cfRule type="cellIs" dxfId="14" priority="3" operator="equal">
      <formula>0</formula>
    </cfRule>
  </conditionalFormatting>
  <conditionalFormatting sqref="K15:P27">
    <cfRule type="cellIs" dxfId="13" priority="2" operator="equal">
      <formula>0</formula>
    </cfRule>
  </conditionalFormatting>
  <conditionalFormatting sqref="H15:H27">
    <cfRule type="cellIs" dxfId="12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A5F45D83-914D-4306-B26D-4B74C3C819FC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13" operator="containsText" id="{A2E03CF5-E14D-4A31-8C34-6550548A72DB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37"/>
  <sheetViews>
    <sheetView workbookViewId="0">
      <selection activeCell="H16" sqref="H1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1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1" t="s">
        <v>257</v>
      </c>
      <c r="D2" s="151"/>
      <c r="E2" s="151"/>
      <c r="F2" s="151"/>
      <c r="G2" s="151"/>
      <c r="H2" s="151"/>
      <c r="I2" s="151"/>
      <c r="J2" s="29"/>
    </row>
    <row r="3" spans="1:16" x14ac:dyDescent="0.2">
      <c r="A3" s="30"/>
      <c r="B3" s="30"/>
      <c r="C3" s="141" t="s">
        <v>17</v>
      </c>
      <c r="D3" s="141"/>
      <c r="E3" s="141"/>
      <c r="F3" s="141"/>
      <c r="G3" s="141"/>
      <c r="H3" s="141"/>
      <c r="I3" s="141"/>
      <c r="J3" s="30"/>
    </row>
    <row r="4" spans="1:16" x14ac:dyDescent="0.2">
      <c r="A4" s="30"/>
      <c r="B4" s="30"/>
      <c r="C4" s="152" t="s">
        <v>52</v>
      </c>
      <c r="D4" s="152"/>
      <c r="E4" s="152"/>
      <c r="F4" s="152"/>
      <c r="G4" s="152"/>
      <c r="H4" s="152"/>
      <c r="I4" s="152"/>
      <c r="J4" s="30"/>
    </row>
    <row r="5" spans="1:16" ht="24.95" customHeight="1" x14ac:dyDescent="0.2">
      <c r="A5" s="23"/>
      <c r="B5" s="23"/>
      <c r="C5" s="27" t="s">
        <v>5</v>
      </c>
      <c r="D5" s="164" t="str">
        <f>'Kops a'!D6</f>
        <v>Daudzdzīvokļu dzīvojamās mājas, Kastaņu ielā 2A, Jelgavā vienkāršotas fasādes atjaunošana</v>
      </c>
      <c r="E5" s="164"/>
      <c r="F5" s="164"/>
      <c r="G5" s="164"/>
      <c r="H5" s="164"/>
      <c r="I5" s="164"/>
      <c r="J5" s="164"/>
      <c r="K5" s="164"/>
      <c r="L5" s="164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64" t="str">
        <f>'Kops a'!D7</f>
        <v>Daudzdzīvokļu dzīvojamās mājas, Kastaņu ielā 2A, Jelgavā vienkāršotas fasādes atjaunošana</v>
      </c>
      <c r="E6" s="164"/>
      <c r="F6" s="164"/>
      <c r="G6" s="164"/>
      <c r="H6" s="164"/>
      <c r="I6" s="164"/>
      <c r="J6" s="164"/>
      <c r="K6" s="164"/>
      <c r="L6" s="164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4" t="str">
        <f>'Kops a'!D8</f>
        <v>Kastaņu iela 2A, Jelgava</v>
      </c>
      <c r="E7" s="164"/>
      <c r="F7" s="164"/>
      <c r="G7" s="164"/>
      <c r="H7" s="164"/>
      <c r="I7" s="164"/>
      <c r="J7" s="164"/>
      <c r="K7" s="164"/>
      <c r="L7" s="164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4">
        <f>'Kops a'!D9</f>
        <v>0</v>
      </c>
      <c r="E8" s="164"/>
      <c r="F8" s="164"/>
      <c r="G8" s="164"/>
      <c r="H8" s="164"/>
      <c r="I8" s="164"/>
      <c r="J8" s="164"/>
      <c r="K8" s="164"/>
      <c r="L8" s="164"/>
      <c r="M8" s="17"/>
      <c r="N8" s="17"/>
      <c r="O8" s="17"/>
      <c r="P8" s="17"/>
    </row>
    <row r="9" spans="1:16" ht="11.25" customHeight="1" x14ac:dyDescent="0.2">
      <c r="A9" s="150" t="s">
        <v>453</v>
      </c>
      <c r="B9" s="150"/>
      <c r="C9" s="150"/>
      <c r="D9" s="150"/>
      <c r="E9" s="150"/>
      <c r="F9" s="150"/>
      <c r="G9" s="150"/>
      <c r="H9" s="150"/>
      <c r="I9" s="150"/>
      <c r="J9" s="156" t="s">
        <v>39</v>
      </c>
      <c r="K9" s="156"/>
      <c r="L9" s="156"/>
      <c r="M9" s="156"/>
      <c r="N9" s="163">
        <f>P25</f>
        <v>0</v>
      </c>
      <c r="O9" s="163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7" t="str">
        <f>A31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0" t="s">
        <v>23</v>
      </c>
      <c r="B12" s="158" t="s">
        <v>40</v>
      </c>
      <c r="C12" s="154" t="s">
        <v>41</v>
      </c>
      <c r="D12" s="161" t="s">
        <v>42</v>
      </c>
      <c r="E12" s="144" t="s">
        <v>43</v>
      </c>
      <c r="F12" s="153" t="s">
        <v>44</v>
      </c>
      <c r="G12" s="154"/>
      <c r="H12" s="154"/>
      <c r="I12" s="154"/>
      <c r="J12" s="154"/>
      <c r="K12" s="155"/>
      <c r="L12" s="153" t="s">
        <v>45</v>
      </c>
      <c r="M12" s="154"/>
      <c r="N12" s="154"/>
      <c r="O12" s="154"/>
      <c r="P12" s="155"/>
    </row>
    <row r="13" spans="1:16" ht="126.75" customHeight="1" thickBot="1" x14ac:dyDescent="0.25">
      <c r="A13" s="157"/>
      <c r="B13" s="159"/>
      <c r="C13" s="160"/>
      <c r="D13" s="162"/>
      <c r="E13" s="145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38"/>
      <c r="B14" s="39"/>
      <c r="C14" s="94" t="s">
        <v>57</v>
      </c>
      <c r="D14" s="25"/>
      <c r="E14" s="96"/>
      <c r="F14" s="65"/>
      <c r="G14" s="63"/>
      <c r="H14" s="47">
        <f t="shared" ref="H14" si="0">ROUND(F14*G14,2)</f>
        <v>0</v>
      </c>
      <c r="I14" s="63"/>
      <c r="J14" s="63"/>
      <c r="K14" s="48">
        <f t="shared" ref="K14:K24" si="1">SUM(H14:J14)</f>
        <v>0</v>
      </c>
      <c r="L14" s="49">
        <f t="shared" ref="L14:L24" si="2">ROUND(E14*F14,2)</f>
        <v>0</v>
      </c>
      <c r="M14" s="47">
        <f t="shared" ref="M14:M24" si="3">ROUND(H14*E14,2)</f>
        <v>0</v>
      </c>
      <c r="N14" s="47">
        <f t="shared" ref="N14:N24" si="4">ROUND(I14*E14,2)</f>
        <v>0</v>
      </c>
      <c r="O14" s="47">
        <f t="shared" ref="O14:O24" si="5">ROUND(J14*E14,2)</f>
        <v>0</v>
      </c>
      <c r="P14" s="48">
        <f t="shared" ref="P14:P24" si="6">SUM(M14:O14)</f>
        <v>0</v>
      </c>
    </row>
    <row r="15" spans="1:16" x14ac:dyDescent="0.2">
      <c r="A15" s="38">
        <v>1</v>
      </c>
      <c r="B15" s="39"/>
      <c r="C15" s="93" t="s">
        <v>258</v>
      </c>
      <c r="D15" s="25" t="s">
        <v>59</v>
      </c>
      <c r="E15" s="96">
        <v>15.93</v>
      </c>
      <c r="F15" s="65"/>
      <c r="G15" s="63"/>
      <c r="H15" s="47">
        <f t="shared" ref="H15:H24" si="7">ROUND(F15*G15,2)</f>
        <v>0</v>
      </c>
      <c r="I15" s="63"/>
      <c r="J15" s="63"/>
      <c r="K15" s="48">
        <f t="shared" ref="K15:K24" si="8">SUM(H15:J15)</f>
        <v>0</v>
      </c>
      <c r="L15" s="49">
        <f t="shared" ref="L15:L24" si="9">ROUND(E15*F15,2)</f>
        <v>0</v>
      </c>
      <c r="M15" s="47">
        <f t="shared" ref="M15:M24" si="10">ROUND(H15*E15,2)</f>
        <v>0</v>
      </c>
      <c r="N15" s="47">
        <f t="shared" ref="N15:N24" si="11">ROUND(I15*E15,2)</f>
        <v>0</v>
      </c>
      <c r="O15" s="47">
        <f t="shared" ref="O15:O24" si="12">ROUND(J15*E15,2)</f>
        <v>0</v>
      </c>
      <c r="P15" s="48">
        <f t="shared" ref="P15:P24" si="13">SUM(M15:O15)</f>
        <v>0</v>
      </c>
    </row>
    <row r="16" spans="1:16" ht="22.5" x14ac:dyDescent="0.2">
      <c r="A16" s="38">
        <v>2</v>
      </c>
      <c r="B16" s="39"/>
      <c r="C16" s="93" t="s">
        <v>259</v>
      </c>
      <c r="D16" s="25" t="s">
        <v>105</v>
      </c>
      <c r="E16" s="96">
        <v>10.43</v>
      </c>
      <c r="F16" s="65"/>
      <c r="G16" s="63"/>
      <c r="H16" s="47">
        <f t="shared" si="7"/>
        <v>0</v>
      </c>
      <c r="I16" s="63"/>
      <c r="J16" s="63"/>
      <c r="K16" s="48">
        <f t="shared" si="8"/>
        <v>0</v>
      </c>
      <c r="L16" s="49">
        <f t="shared" si="9"/>
        <v>0</v>
      </c>
      <c r="M16" s="47">
        <f t="shared" si="10"/>
        <v>0</v>
      </c>
      <c r="N16" s="47">
        <f t="shared" si="11"/>
        <v>0</v>
      </c>
      <c r="O16" s="47">
        <f t="shared" si="12"/>
        <v>0</v>
      </c>
      <c r="P16" s="48">
        <f t="shared" si="13"/>
        <v>0</v>
      </c>
    </row>
    <row r="17" spans="1:16" x14ac:dyDescent="0.2">
      <c r="A17" s="38"/>
      <c r="B17" s="39"/>
      <c r="C17" s="94" t="s">
        <v>260</v>
      </c>
      <c r="D17" s="25"/>
      <c r="E17" s="96"/>
      <c r="F17" s="65"/>
      <c r="G17" s="63"/>
      <c r="H17" s="47">
        <f t="shared" si="7"/>
        <v>0</v>
      </c>
      <c r="I17" s="63"/>
      <c r="J17" s="63"/>
      <c r="K17" s="48">
        <f t="shared" si="8"/>
        <v>0</v>
      </c>
      <c r="L17" s="49">
        <f t="shared" si="9"/>
        <v>0</v>
      </c>
      <c r="M17" s="47">
        <f t="shared" si="10"/>
        <v>0</v>
      </c>
      <c r="N17" s="47">
        <f t="shared" si="11"/>
        <v>0</v>
      </c>
      <c r="O17" s="47">
        <f t="shared" si="12"/>
        <v>0</v>
      </c>
      <c r="P17" s="48">
        <f t="shared" si="13"/>
        <v>0</v>
      </c>
    </row>
    <row r="18" spans="1:16" ht="22.5" x14ac:dyDescent="0.2">
      <c r="A18" s="38">
        <v>1</v>
      </c>
      <c r="B18" s="39"/>
      <c r="C18" s="93" t="s">
        <v>261</v>
      </c>
      <c r="D18" s="25" t="s">
        <v>98</v>
      </c>
      <c r="E18" s="96">
        <v>64</v>
      </c>
      <c r="F18" s="65"/>
      <c r="G18" s="63"/>
      <c r="H18" s="47">
        <f t="shared" si="7"/>
        <v>0</v>
      </c>
      <c r="I18" s="63"/>
      <c r="J18" s="63"/>
      <c r="K18" s="48">
        <f t="shared" si="8"/>
        <v>0</v>
      </c>
      <c r="L18" s="49">
        <f t="shared" si="9"/>
        <v>0</v>
      </c>
      <c r="M18" s="47">
        <f t="shared" si="10"/>
        <v>0</v>
      </c>
      <c r="N18" s="47">
        <f t="shared" si="11"/>
        <v>0</v>
      </c>
      <c r="O18" s="47">
        <f t="shared" si="12"/>
        <v>0</v>
      </c>
      <c r="P18" s="48">
        <f t="shared" si="13"/>
        <v>0</v>
      </c>
    </row>
    <row r="19" spans="1:16" x14ac:dyDescent="0.2">
      <c r="A19" s="38">
        <v>2</v>
      </c>
      <c r="B19" s="39"/>
      <c r="C19" s="93" t="s">
        <v>262</v>
      </c>
      <c r="D19" s="25" t="s">
        <v>105</v>
      </c>
      <c r="E19" s="96">
        <v>10.43</v>
      </c>
      <c r="F19" s="65"/>
      <c r="G19" s="63"/>
      <c r="H19" s="47">
        <f t="shared" si="7"/>
        <v>0</v>
      </c>
      <c r="I19" s="63"/>
      <c r="J19" s="63"/>
      <c r="K19" s="48">
        <f t="shared" si="8"/>
        <v>0</v>
      </c>
      <c r="L19" s="49">
        <f t="shared" si="9"/>
        <v>0</v>
      </c>
      <c r="M19" s="47">
        <f t="shared" si="10"/>
        <v>0</v>
      </c>
      <c r="N19" s="47">
        <f t="shared" si="11"/>
        <v>0</v>
      </c>
      <c r="O19" s="47">
        <f t="shared" si="12"/>
        <v>0</v>
      </c>
      <c r="P19" s="48">
        <f t="shared" si="13"/>
        <v>0</v>
      </c>
    </row>
    <row r="20" spans="1:16" x14ac:dyDescent="0.2">
      <c r="A20" s="38">
        <v>3</v>
      </c>
      <c r="B20" s="39"/>
      <c r="C20" s="95" t="s">
        <v>263</v>
      </c>
      <c r="D20" s="25" t="s">
        <v>98</v>
      </c>
      <c r="E20" s="96">
        <f>E19*400*1.05</f>
        <v>4380.6000000000004</v>
      </c>
      <c r="F20" s="65"/>
      <c r="G20" s="63"/>
      <c r="H20" s="47">
        <f t="shared" si="7"/>
        <v>0</v>
      </c>
      <c r="I20" s="63"/>
      <c r="J20" s="63"/>
      <c r="K20" s="48">
        <f t="shared" si="8"/>
        <v>0</v>
      </c>
      <c r="L20" s="49">
        <f t="shared" si="9"/>
        <v>0</v>
      </c>
      <c r="M20" s="47">
        <f t="shared" si="10"/>
        <v>0</v>
      </c>
      <c r="N20" s="47">
        <f t="shared" si="11"/>
        <v>0</v>
      </c>
      <c r="O20" s="47">
        <f t="shared" si="12"/>
        <v>0</v>
      </c>
      <c r="P20" s="48">
        <f t="shared" si="13"/>
        <v>0</v>
      </c>
    </row>
    <row r="21" spans="1:16" x14ac:dyDescent="0.2">
      <c r="A21" s="38">
        <v>4</v>
      </c>
      <c r="B21" s="39"/>
      <c r="C21" s="95" t="s">
        <v>264</v>
      </c>
      <c r="D21" s="25" t="s">
        <v>105</v>
      </c>
      <c r="E21" s="96">
        <v>1.25</v>
      </c>
      <c r="F21" s="65"/>
      <c r="G21" s="63"/>
      <c r="H21" s="47">
        <f t="shared" si="7"/>
        <v>0</v>
      </c>
      <c r="I21" s="63"/>
      <c r="J21" s="63"/>
      <c r="K21" s="48">
        <f t="shared" si="8"/>
        <v>0</v>
      </c>
      <c r="L21" s="49">
        <f t="shared" si="9"/>
        <v>0</v>
      </c>
      <c r="M21" s="47">
        <f t="shared" si="10"/>
        <v>0</v>
      </c>
      <c r="N21" s="47">
        <f t="shared" si="11"/>
        <v>0</v>
      </c>
      <c r="O21" s="47">
        <f t="shared" si="12"/>
        <v>0</v>
      </c>
      <c r="P21" s="48">
        <f t="shared" si="13"/>
        <v>0</v>
      </c>
    </row>
    <row r="22" spans="1:16" x14ac:dyDescent="0.2">
      <c r="A22" s="38">
        <v>5</v>
      </c>
      <c r="B22" s="39"/>
      <c r="C22" s="95" t="s">
        <v>83</v>
      </c>
      <c r="D22" s="25" t="s">
        <v>86</v>
      </c>
      <c r="E22" s="96">
        <v>1</v>
      </c>
      <c r="F22" s="65"/>
      <c r="G22" s="63"/>
      <c r="H22" s="47">
        <f t="shared" si="7"/>
        <v>0</v>
      </c>
      <c r="I22" s="63"/>
      <c r="J22" s="63"/>
      <c r="K22" s="48">
        <f t="shared" si="8"/>
        <v>0</v>
      </c>
      <c r="L22" s="49">
        <f t="shared" si="9"/>
        <v>0</v>
      </c>
      <c r="M22" s="47">
        <f t="shared" si="10"/>
        <v>0</v>
      </c>
      <c r="N22" s="47">
        <f t="shared" si="11"/>
        <v>0</v>
      </c>
      <c r="O22" s="47">
        <f t="shared" si="12"/>
        <v>0</v>
      </c>
      <c r="P22" s="48">
        <f t="shared" si="13"/>
        <v>0</v>
      </c>
    </row>
    <row r="23" spans="1:16" ht="22.5" x14ac:dyDescent="0.2">
      <c r="A23" s="38">
        <v>6</v>
      </c>
      <c r="B23" s="39"/>
      <c r="C23" s="93" t="s">
        <v>265</v>
      </c>
      <c r="D23" s="25" t="s">
        <v>86</v>
      </c>
      <c r="E23" s="96">
        <v>14</v>
      </c>
      <c r="F23" s="65"/>
      <c r="G23" s="63"/>
      <c r="H23" s="47">
        <f t="shared" si="7"/>
        <v>0</v>
      </c>
      <c r="I23" s="63"/>
      <c r="J23" s="63"/>
      <c r="K23" s="48">
        <f t="shared" si="8"/>
        <v>0</v>
      </c>
      <c r="L23" s="49">
        <f t="shared" si="9"/>
        <v>0</v>
      </c>
      <c r="M23" s="47">
        <f t="shared" si="10"/>
        <v>0</v>
      </c>
      <c r="N23" s="47">
        <f t="shared" si="11"/>
        <v>0</v>
      </c>
      <c r="O23" s="47">
        <f t="shared" si="12"/>
        <v>0</v>
      </c>
      <c r="P23" s="48">
        <f t="shared" si="13"/>
        <v>0</v>
      </c>
    </row>
    <row r="24" spans="1:16" ht="34.5" thickBot="1" x14ac:dyDescent="0.25">
      <c r="A24" s="38">
        <v>7</v>
      </c>
      <c r="B24" s="39"/>
      <c r="C24" s="93" t="s">
        <v>266</v>
      </c>
      <c r="D24" s="25" t="s">
        <v>98</v>
      </c>
      <c r="E24" s="96">
        <v>204</v>
      </c>
      <c r="F24" s="65"/>
      <c r="G24" s="63"/>
      <c r="H24" s="47">
        <f t="shared" si="7"/>
        <v>0</v>
      </c>
      <c r="I24" s="63"/>
      <c r="J24" s="63"/>
      <c r="K24" s="48">
        <f t="shared" si="8"/>
        <v>0</v>
      </c>
      <c r="L24" s="49">
        <f t="shared" si="9"/>
        <v>0</v>
      </c>
      <c r="M24" s="47">
        <f t="shared" si="10"/>
        <v>0</v>
      </c>
      <c r="N24" s="47">
        <f t="shared" si="11"/>
        <v>0</v>
      </c>
      <c r="O24" s="47">
        <f t="shared" si="12"/>
        <v>0</v>
      </c>
      <c r="P24" s="48">
        <f t="shared" si="13"/>
        <v>0</v>
      </c>
    </row>
    <row r="25" spans="1:16" ht="12" thickBot="1" x14ac:dyDescent="0.25">
      <c r="A25" s="147" t="s">
        <v>92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9"/>
      <c r="L25" s="66">
        <f>SUM(L14:L24)</f>
        <v>0</v>
      </c>
      <c r="M25" s="67">
        <f>SUM(M14:M24)</f>
        <v>0</v>
      </c>
      <c r="N25" s="67">
        <f>SUM(N14:N24)</f>
        <v>0</v>
      </c>
      <c r="O25" s="67">
        <f>SUM(O14:O24)</f>
        <v>0</v>
      </c>
      <c r="P25" s="68">
        <f>SUM(P14:P24)</f>
        <v>0</v>
      </c>
    </row>
    <row r="26" spans="1:1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14</v>
      </c>
      <c r="B28" s="17"/>
      <c r="C28" s="146">
        <f>'Kops a'!C33:H33</f>
        <v>0</v>
      </c>
      <c r="D28" s="146"/>
      <c r="E28" s="146"/>
      <c r="F28" s="146"/>
      <c r="G28" s="146"/>
      <c r="H28" s="146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98" t="s">
        <v>15</v>
      </c>
      <c r="D29" s="98"/>
      <c r="E29" s="98"/>
      <c r="F29" s="98"/>
      <c r="G29" s="98"/>
      <c r="H29" s="98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85" t="str">
        <f>'Kops a'!A36</f>
        <v>Tāme sastādīta</v>
      </c>
      <c r="B31" s="86"/>
      <c r="C31" s="86"/>
      <c r="D31" s="8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37</v>
      </c>
      <c r="B33" s="17"/>
      <c r="C33" s="146">
        <f>'Kops a'!C38:H38</f>
        <v>0</v>
      </c>
      <c r="D33" s="146"/>
      <c r="E33" s="146"/>
      <c r="F33" s="146"/>
      <c r="G33" s="146"/>
      <c r="H33" s="146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98" t="s">
        <v>15</v>
      </c>
      <c r="D34" s="98"/>
      <c r="E34" s="98"/>
      <c r="F34" s="98"/>
      <c r="G34" s="98"/>
      <c r="H34" s="98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5" t="s">
        <v>54</v>
      </c>
      <c r="B36" s="86"/>
      <c r="C36" s="90">
        <f>'Kops a'!C41</f>
        <v>0</v>
      </c>
      <c r="D36" s="50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4:H34"/>
    <mergeCell ref="C4:I4"/>
    <mergeCell ref="F12:K12"/>
    <mergeCell ref="J9:M9"/>
    <mergeCell ref="D8:L8"/>
    <mergeCell ref="A25:K25"/>
    <mergeCell ref="C28:H28"/>
    <mergeCell ref="C29:H29"/>
    <mergeCell ref="C33:H33"/>
    <mergeCell ref="A9:I9"/>
  </mergeCells>
  <conditionalFormatting sqref="I14:J14 A14:G14 A15:E24">
    <cfRule type="cellIs" dxfId="80" priority="35" operator="equal">
      <formula>0</formula>
    </cfRule>
  </conditionalFormatting>
  <conditionalFormatting sqref="N9:O9 K14:P14">
    <cfRule type="cellIs" dxfId="79" priority="34" operator="equal">
      <formula>0</formula>
    </cfRule>
  </conditionalFormatting>
  <conditionalFormatting sqref="C2:I2">
    <cfRule type="cellIs" dxfId="78" priority="31" operator="equal">
      <formula>0</formula>
    </cfRule>
  </conditionalFormatting>
  <conditionalFormatting sqref="O10">
    <cfRule type="cellIs" dxfId="77" priority="30" operator="equal">
      <formula>"20__. gada __. _________"</formula>
    </cfRule>
  </conditionalFormatting>
  <conditionalFormatting sqref="A25:K25">
    <cfRule type="containsText" dxfId="76" priority="29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L25:P25">
    <cfRule type="cellIs" dxfId="75" priority="24" operator="equal">
      <formula>0</formula>
    </cfRule>
  </conditionalFormatting>
  <conditionalFormatting sqref="C4:I4">
    <cfRule type="cellIs" dxfId="74" priority="23" operator="equal">
      <formula>0</formula>
    </cfRule>
  </conditionalFormatting>
  <conditionalFormatting sqref="D5:L8">
    <cfRule type="cellIs" dxfId="73" priority="19" operator="equal">
      <formula>0</formula>
    </cfRule>
  </conditionalFormatting>
  <conditionalFormatting sqref="P10">
    <cfRule type="cellIs" dxfId="72" priority="15" operator="equal">
      <formula>"20__. gada __. _________"</formula>
    </cfRule>
  </conditionalFormatting>
  <conditionalFormatting sqref="C33:H33">
    <cfRule type="cellIs" dxfId="71" priority="12" operator="equal">
      <formula>0</formula>
    </cfRule>
  </conditionalFormatting>
  <conditionalFormatting sqref="C28:H28">
    <cfRule type="cellIs" dxfId="70" priority="11" operator="equal">
      <formula>0</formula>
    </cfRule>
  </conditionalFormatting>
  <conditionalFormatting sqref="C33:H33 C36 C28:H28">
    <cfRule type="cellIs" dxfId="69" priority="10" operator="equal">
      <formula>0</formula>
    </cfRule>
  </conditionalFormatting>
  <conditionalFormatting sqref="D1">
    <cfRule type="cellIs" dxfId="68" priority="9" operator="equal">
      <formula>0</formula>
    </cfRule>
  </conditionalFormatting>
  <conditionalFormatting sqref="A9">
    <cfRule type="containsText" dxfId="67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H14">
    <cfRule type="cellIs" dxfId="11" priority="4" operator="equal">
      <formula>0</formula>
    </cfRule>
  </conditionalFormatting>
  <conditionalFormatting sqref="I15:J24 F15:G24">
    <cfRule type="cellIs" dxfId="10" priority="3" operator="equal">
      <formula>0</formula>
    </cfRule>
  </conditionalFormatting>
  <conditionalFormatting sqref="K15:P24">
    <cfRule type="cellIs" dxfId="9" priority="2" operator="equal">
      <formula>0</formula>
    </cfRule>
  </conditionalFormatting>
  <conditionalFormatting sqref="H15:H24">
    <cfRule type="cellIs" dxfId="8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36249DFF-DD18-40B1-AB61-D280DA74812E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13" operator="containsText" id="{708D048F-4463-4EB3-AF79-B8653AFFB42B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Olga</cp:lastModifiedBy>
  <dcterms:created xsi:type="dcterms:W3CDTF">2019-03-11T11:42:22Z</dcterms:created>
  <dcterms:modified xsi:type="dcterms:W3CDTF">2020-02-13T16:03:52Z</dcterms:modified>
</cp:coreProperties>
</file>